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EAF"/>
  <workbookPr/>
  <bookViews>
    <workbookView xWindow="2700" yWindow="1100" windowWidth="16380" windowHeight="8200" tabRatio="500" activeTab="3"/>
  </bookViews>
  <sheets>
    <sheet name="Prehlad" sheetId="1" r:id="rId1"/>
    <sheet name="Figury" sheetId="2" r:id="rId2"/>
    <sheet name="Rekapitulacia" sheetId="3" r:id="rId3"/>
    <sheet name="Kryci list" sheetId="4" r:id="rId4"/>
    <sheet name="Legenda" sheetId="5" r:id="rId5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list'!$A:$M</definedName>
    <definedName name="Excel_BuiltIn_Print_Area" localSheetId="0">'Prehlad'!$A:$AH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  <definedName name="_xlnm.Print_Area" localSheetId="4">'Legenda'!$A$1:$D$65</definedName>
  </definedNames>
  <calcPr fullCalcOnLoad="1"/>
</workbook>
</file>

<file path=xl/sharedStrings.xml><?xml version="1.0" encoding="utf-8"?>
<sst xmlns="http://schemas.openxmlformats.org/spreadsheetml/2006/main" count="1014" uniqueCount="427">
  <si>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</si>
  <si>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</si>
  <si>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</si>
  <si>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</si>
  <si>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</si>
  <si>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</si>
  <si>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</si>
  <si>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</si>
  <si>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</si>
  <si>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</si>
  <si>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</si>
  <si>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</si>
  <si>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</si>
  <si>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</si>
  <si>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</si>
  <si>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</si>
  <si>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</si>
  <si>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</si>
  <si>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</si>
  <si>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</si>
  <si>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</si>
  <si>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</si>
  <si>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</si>
  <si>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</si>
  <si>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</si>
  <si>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</si>
  <si>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</si>
  <si>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</si>
  <si>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</si>
  <si>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</si>
  <si>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</si>
  <si>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</si>
  <si>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</si>
  <si>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</si>
  <si>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</si>
  <si>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</si>
  <si>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</si>
  <si>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</si>
  <si>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</si>
  <si>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</si>
  <si>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</si>
  <si>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</si>
  <si>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</si>
  <si>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</si>
  <si>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</si>
  <si>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</si>
  <si>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</si>
  <si>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</si>
  <si>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</si>
  <si>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</si>
  <si>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</si>
  <si>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</si>
  <si>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</si>
  <si>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</si>
  <si>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</si>
  <si>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</si>
  <si>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</si>
  <si>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</si>
  <si>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</si>
  <si>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</si>
  <si>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</si>
  <si>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</si>
  <si>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</si>
  <si>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</si>
  <si>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</si>
  <si>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</si>
  <si>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</si>
  <si>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</si>
  <si>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</si>
  <si>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</si>
  <si>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</si>
  <si>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</si>
  <si>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</si>
  <si>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</si>
  <si>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</si>
  <si>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</si>
  <si>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</si>
  <si>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</si>
  <si>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</si>
  <si>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</si>
  <si>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</si>
  <si>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</si>
  <si>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</si>
  <si>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</si>
  <si>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</si>
  <si>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</si>
  <si>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</si>
  <si>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</si>
  <si>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</si>
  <si>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</si>
  <si>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</si>
  <si>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</si>
  <si>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</si>
  <si>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</si>
  <si>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</si>
  <si>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</si>
  <si>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</si>
  <si>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</si>
  <si>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</si>
  <si>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</si>
  <si>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</si>
  <si>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</si>
  <si>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</si>
  <si>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</si>
  <si>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</si>
  <si>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</si>
  <si>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</si>
  <si>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</si>
  <si>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</si>
  <si>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</si>
  <si>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</si>
  <si>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</si>
  <si>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</si>
  <si>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</si>
  <si>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</si>
  <si>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</si>
  <si>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</si>
  <si>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</si>
  <si>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</si>
  <si>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r>
      <rPr>
        <sz val="10"/>
        <rFont val="Times New Roman CE"/>
        <family val="1"/>
      </rP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</si>
  <si>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</si>
  <si>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</si>
  <si>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rPr>
        <sz val="10"/>
        <rFont val="Times New Roman CE"/>
        <family val="1"/>
      </rP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</si>
  <si>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</si>
  <si>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r>
      <rPr>
        <sz val="10"/>
        <color indexed="12"/>
        <rFont val="Times New Roman CE"/>
        <family val="1"/>
      </rPr>
      <t>000-699 okrem 270, HSV</t>
    </r>
    <r>
      <rPr>
        <sz val="10"/>
        <rFont val="Times New Roman CE"/>
        <family val="1"/>
      </rPr>
      <t xml:space="preserve"> (TypKPP_HSV)</t>
    </r>
  </si>
  <si>
    <r>
      <rPr>
        <sz val="10"/>
        <color indexed="12"/>
        <rFont val="Times New Roman CE"/>
        <family val="1"/>
      </rPr>
      <t>700-799, PSV</t>
    </r>
    <r>
      <rPr>
        <sz val="10"/>
        <rFont val="Times New Roman CE"/>
        <family val="1"/>
      </rPr>
      <t xml:space="preserve"> (TypKPP_PSV)</t>
    </r>
  </si>
  <si>
    <r>
      <rPr>
        <sz val="10"/>
        <color indexed="12"/>
        <rFont val="Times New Roman CE"/>
        <family val="1"/>
      </rPr>
      <t>900-999, 270, MCE</t>
    </r>
    <r>
      <rPr>
        <sz val="10"/>
        <rFont val="Times New Roman CE"/>
        <family val="1"/>
      </rPr>
      <t xml:space="preserve"> (TypKPP_MCE)</t>
    </r>
  </si>
  <si>
    <r>
      <rPr>
        <sz val="10"/>
        <color indexed="12"/>
        <rFont val="Times New Roman CE"/>
        <family val="1"/>
      </rPr>
      <t>OST</t>
    </r>
    <r>
      <rPr>
        <sz val="10"/>
        <rFont val="Times New Roman CE"/>
        <family val="1"/>
      </rPr>
      <t xml:space="preserve"> (TypKPP_Iné)</t>
    </r>
  </si>
  <si>
    <r>
      <rPr>
        <sz val="10"/>
        <color indexed="12"/>
        <rFont val="Times New Roman CE"/>
        <family val="1"/>
      </rPr>
      <t>800 alebo prázdne pole</t>
    </r>
    <r>
      <rPr>
        <sz val="10"/>
        <rFont val="Times New Roman CE"/>
        <family val="1"/>
      </rPr>
      <t xml:space="preserve"> (TypKPP_Ostatné)</t>
    </r>
  </si>
  <si>
    <r>
      <rPr>
        <sz val="10"/>
        <color indexed="12"/>
        <rFont val="Times New Roman CE"/>
        <family val="1"/>
      </rPr>
      <t>MAT, M</t>
    </r>
    <r>
      <rPr>
        <sz val="10"/>
        <rFont val="Times New Roman CE"/>
        <family val="1"/>
      </rPr>
      <t xml:space="preserve"> (Materiál-dodávka)</t>
    </r>
  </si>
  <si>
    <r>
      <rPr>
        <sz val="10"/>
        <color indexed="12"/>
        <rFont val="Times New Roman CE"/>
        <family val="1"/>
      </rPr>
      <t>iné ako vymenované vyššie</t>
    </r>
    <r>
      <rPr>
        <sz val="10"/>
        <rFont val="Times New Roman CE"/>
        <family val="1"/>
      </rPr>
      <t xml:space="preserve"> (TypKPP_HSV)</t>
    </r>
  </si>
  <si>
    <r>
      <rPr>
        <sz val="10"/>
        <rFont val="Times New Roman CE"/>
        <family val="1"/>
      </rP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</si>
  <si>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</si>
  <si>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rPr>
        <sz val="10"/>
        <rFont val="Times New Roman CE"/>
        <family val="1"/>
      </rP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</si>
  <si>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</si>
  <si>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rPr>
        <sz val="10"/>
        <rFont val="Times New Roman CE"/>
        <family val="1"/>
      </rP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</si>
  <si>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</si>
  <si>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</si>
  <si>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rPr>
        <sz val="10"/>
        <rFont val="Times New Roman CE"/>
        <family val="1"/>
      </rP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</si>
  <si>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</si>
  <si>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rPr>
        <sz val="10"/>
        <rFont val="Times New Roman CE"/>
        <family val="1"/>
      </rP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</si>
  <si>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</si>
  <si>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</si>
  <si>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</si>
  <si>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</si>
  <si>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</si>
  <si>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</si>
  <si>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</si>
  <si>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</si>
  <si>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</si>
  <si>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</si>
  <si>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</si>
  <si>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</si>
  <si>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</si>
  <si>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</si>
  <si>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</si>
  <si>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r>
      <rPr>
        <sz val="10"/>
        <rFont val="Times New Roman CE"/>
        <family val="1"/>
      </rP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</si>
  <si>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</si>
  <si>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</si>
  <si>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</si>
  <si>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</si>
  <si>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</si>
  <si>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</si>
  <si>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</si>
  <si>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</si>
  <si>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</si>
  <si>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</si>
  <si>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</si>
  <si>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</si>
  <si>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</si>
  <si>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</si>
  <si>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</si>
  <si>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r>
      <rPr>
        <sz val="10"/>
        <rFont val="Times New Roman CE"/>
        <family val="1"/>
      </rP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</si>
  <si>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</si>
  <si>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</si>
  <si>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</si>
  <si>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</si>
  <si>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</si>
  <si>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</si>
  <si>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Odberateľ: Obec perín - Chym </t>
  </si>
  <si>
    <t xml:space="preserve">Spracoval:                                         </t>
  </si>
  <si>
    <t xml:space="preserve">JKSO : </t>
  </si>
  <si>
    <t>Dátum: 06.09.2019</t>
  </si>
  <si>
    <t>Stavba : Zvýšenie návštevnosti okolo vodnej plochy Perínsko - Chymských rybníkov</t>
  </si>
  <si>
    <t>Objekt : SO 01 Výšková rozhľadňa - pozorovateľňa vtáctva 1</t>
  </si>
  <si>
    <t>Ing. Lengyelová Jolana</t>
  </si>
  <si>
    <t xml:space="preserve"> Stavba : Zvýšenie návštevnosti okolo vodnej plochy Perínsko - Chymských rybníkov</t>
  </si>
  <si>
    <t xml:space="preserve"> Objekt : SO 01 Výšková rozhľadňa - pozorovateľňa vtáctva 1</t>
  </si>
  <si>
    <t>JKSO :</t>
  </si>
  <si>
    <t>06.09.2019</t>
  </si>
  <si>
    <t xml:space="preserve">Obec perín - Chym 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</si>
  <si>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</si>
  <si>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</si>
  <si>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</si>
  <si>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</si>
  <si>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</si>
  <si>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</si>
  <si>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</si>
  <si>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</si>
  <si>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</si>
  <si>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</si>
  <si>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</si>
  <si>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</si>
  <si>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</si>
  <si>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</si>
  <si>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</si>
  <si>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</si>
  <si>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</si>
  <si>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</si>
  <si>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</si>
  <si>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132201101</t>
  </si>
  <si>
    <t>Hĺbenie rýh šírka do 60 cm v horn. tr. 3 do 100 m3</t>
  </si>
  <si>
    <t>m3</t>
  </si>
  <si>
    <t xml:space="preserve">                    </t>
  </si>
  <si>
    <t>45.11.21</t>
  </si>
  <si>
    <t>EK</t>
  </si>
  <si>
    <t>S</t>
  </si>
  <si>
    <t>0,3*1*(1,2+2,7+3,65)+0,4*1*1,8*2+0,5*1,4*(12,45*2+5,2*2) =   28,415</t>
  </si>
  <si>
    <t>132201109</t>
  </si>
  <si>
    <t>Príplatok za lepivosť horniny tr. 3 v rýhach š. do 60 cm</t>
  </si>
  <si>
    <t>162701105</t>
  </si>
  <si>
    <t>Vodorovné premiestnenie výkopu do 10000 m horn. tr. 1-4</t>
  </si>
  <si>
    <t>45.11.24</t>
  </si>
  <si>
    <t>167101101</t>
  </si>
  <si>
    <t>Nakladanie výkopku do 100 m3 v horn. tr. 1-4</t>
  </si>
  <si>
    <t>1712012010</t>
  </si>
  <si>
    <t>Uloženie sypaniny na skládku -poplatok</t>
  </si>
  <si>
    <t xml:space="preserve">1 - ZEMNE PRÁCE  spolu: </t>
  </si>
  <si>
    <t>2 - ZÁKLADY</t>
  </si>
  <si>
    <t>000</t>
  </si>
  <si>
    <t>23.101</t>
  </si>
  <si>
    <t>Spevnenie výkopov oceľovými štetovnicami do hl. 10m resp. ílovité tesnenie</t>
  </si>
  <si>
    <t>m2</t>
  </si>
  <si>
    <t>45.00.00</t>
  </si>
  <si>
    <t>5*15 =   75,000</t>
  </si>
  <si>
    <t>015</t>
  </si>
  <si>
    <t>274326131</t>
  </si>
  <si>
    <t>Základové pásy zo železobetónu vodostav. V 4 T 0 betón tr. C 25/30</t>
  </si>
  <si>
    <t>45.25.31</t>
  </si>
  <si>
    <t>0,5*3,77*12,45+0,5*0,6*12,45+0,5*1*5,2*2+0,3*0,85*(1,2+2,7+3,65) =   34,329</t>
  </si>
  <si>
    <t>0,4*0,85*1,8*2 =   1,224</t>
  </si>
  <si>
    <t>253</t>
  </si>
  <si>
    <t>274351110</t>
  </si>
  <si>
    <t>Debnenie zákl. pásov plochy rovinné</t>
  </si>
  <si>
    <t>45.21.22</t>
  </si>
  <si>
    <t>2,77*12,45*2 =   68,973</t>
  </si>
  <si>
    <t>274351119</t>
  </si>
  <si>
    <t>Oddebnenie zákl. pásu bez ohľadu na tvar</t>
  </si>
  <si>
    <t xml:space="preserve">2 - ZÁKLADY  spolu: </t>
  </si>
  <si>
    <t>3 - ZVISLÉ A KOMPLETNÉ KONŠTRUKCIE</t>
  </si>
  <si>
    <t>011</t>
  </si>
  <si>
    <t>311272203</t>
  </si>
  <si>
    <t>Murivo nosné z betónových tvárnic PREMAC DT30 hr. 300mm s výplňou C16/20</t>
  </si>
  <si>
    <t>45.25.50</t>
  </si>
  <si>
    <t>0,3*0,75*(12,45+5,3*2) =   5,186</t>
  </si>
  <si>
    <t xml:space="preserve">3 - ZVISLÉ A KOMPLETNÉ KONŠTRUKCIE  spolu: </t>
  </si>
  <si>
    <t>4 - VODOROVNÉ KONŠTRUKCIE</t>
  </si>
  <si>
    <t>411351101</t>
  </si>
  <si>
    <t>Debnenie stropov doskových zhotovenie</t>
  </si>
  <si>
    <t>45.25.32</t>
  </si>
  <si>
    <t>2*12,45 =   24,900</t>
  </si>
  <si>
    <t>411351102</t>
  </si>
  <si>
    <t>Debnenie stropov doskových odstránenie</t>
  </si>
  <si>
    <t>411354173</t>
  </si>
  <si>
    <t>Podperná konštr. stropov pre zaťaženie do 12 kPa zhotovenie</t>
  </si>
  <si>
    <t>411354174</t>
  </si>
  <si>
    <t>Podperná konštr. stropov pre zaťaženie do 12 kPa odstránenie</t>
  </si>
  <si>
    <t xml:space="preserve">4 - VODOROVNÉ KONŠTRUKCIE  spolu: </t>
  </si>
  <si>
    <t>6 - ÚPRAVY POVRCHOV, PODLAHY, VÝPLNE</t>
  </si>
  <si>
    <t>622451143</t>
  </si>
  <si>
    <t>Omietka vonk. stien cementová štuková plsťou hlad. zlož. I až II</t>
  </si>
  <si>
    <t>45.41.10</t>
  </si>
  <si>
    <t>0,35*(12,45*2+5,2*2) =   12,355</t>
  </si>
  <si>
    <t>631318112</t>
  </si>
  <si>
    <t>Mazanina hr. do 240 mm z betónu prostého vodostavebného V 4 tr. C20/25</t>
  </si>
  <si>
    <t xml:space="preserve">  .  .  </t>
  </si>
  <si>
    <t>0,15*(1,2*3+4,45*1,9) =   1,808</t>
  </si>
  <si>
    <t>0,2*(12,45*6,2+2*12,45) =   20,418</t>
  </si>
  <si>
    <t>631319165</t>
  </si>
  <si>
    <t>Príplatok za konečnú úpravu mazaniny hr. do 24 cm</t>
  </si>
  <si>
    <t>631319175</t>
  </si>
  <si>
    <t>Prípl. za stiahnutie povrchu mazaniny pred vlož. výstuže hr. do 24 cm</t>
  </si>
  <si>
    <t>631319771</t>
  </si>
  <si>
    <t>Príplatok strhnutie povrchu</t>
  </si>
  <si>
    <t>631361821</t>
  </si>
  <si>
    <t>Výstuž betónových mazanín z ocele BSt 500 (10505)</t>
  </si>
  <si>
    <t>t</t>
  </si>
  <si>
    <t>1,1909 =   1,191</t>
  </si>
  <si>
    <t>631362021</t>
  </si>
  <si>
    <t>Výstuž betónových mazanín zo zvarovaných sietí Kari</t>
  </si>
  <si>
    <t>631362182</t>
  </si>
  <si>
    <t>Výstuž betónových mazanín zo zvarovaných sietí Kari d drôtu 8 mm, oko 15 cm</t>
  </si>
  <si>
    <t>*do podkl. bet</t>
  </si>
  <si>
    <t>4,45*1,9+1,2*3 =   12,055</t>
  </si>
  <si>
    <t>631571003</t>
  </si>
  <si>
    <t>Násyp zo štrkopiesku 0-32 spevňujúceho</t>
  </si>
  <si>
    <t>0,15*89,245 =   13,387</t>
  </si>
  <si>
    <t xml:space="preserve">6 - ÚPRAVY POVRCHOV, PODLAHY, VÝPLNE  spolu: </t>
  </si>
  <si>
    <t>9 - OSTATNÉ KONŠTRUKCIE A PRÁCE</t>
  </si>
  <si>
    <t>953948081</t>
  </si>
  <si>
    <t>Kotvy chemickým tmelom M 8 hl 80 mm do betónu, ŽB alebo kameňa s vyvŕtaním otvoru</t>
  </si>
  <si>
    <t>kus</t>
  </si>
  <si>
    <t>953948201</t>
  </si>
  <si>
    <t>Kotvy chemickým tmelom M 20 hl 250 mm do betónu, ŽB alebo kameňa s vyvŕtaním otvoru</t>
  </si>
  <si>
    <t>22*2 =   44,000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</si>
  <si>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</si>
  <si>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</si>
  <si>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</si>
  <si>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</si>
  <si>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</si>
  <si>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711131210</t>
  </si>
  <si>
    <t>Izolácia proti vlhkosti vodor. TECHNODREN 0851 Z1-nopová</t>
  </si>
  <si>
    <t>I</t>
  </si>
  <si>
    <t>45.22.20</t>
  </si>
  <si>
    <t>IK</t>
  </si>
  <si>
    <t>1,2*3+4,45*1,9+12,45*6,2 =   89,245</t>
  </si>
  <si>
    <t xml:space="preserve">711 - Izolácie proti vode a vlhkosti  spolu: </t>
  </si>
  <si>
    <t>712 - Povlakové krytiny</t>
  </si>
  <si>
    <t>MAT</t>
  </si>
  <si>
    <t>5535G0573</t>
  </si>
  <si>
    <t>Zábrana snehová dosková  3,0m farba</t>
  </si>
  <si>
    <t>IZ</t>
  </si>
  <si>
    <t>5535G0575</t>
  </si>
  <si>
    <t>Konzola pre snehové doskové zábrany farba</t>
  </si>
  <si>
    <t>6282E0403</t>
  </si>
  <si>
    <t>Šindeľ asfaltový BOBROVKA sosnová zelená 241403</t>
  </si>
  <si>
    <t>21.12.56</t>
  </si>
  <si>
    <t xml:space="preserve">241403              </t>
  </si>
  <si>
    <t>6282E0703</t>
  </si>
  <si>
    <t>Prvok odkvapový Bobrovka sosnová zelená 241703</t>
  </si>
  <si>
    <t xml:space="preserve">241703              </t>
  </si>
  <si>
    <t>41*3 =   123,000</t>
  </si>
  <si>
    <t>6282E0901</t>
  </si>
  <si>
    <t>Pás podkladový 241901</t>
  </si>
  <si>
    <t xml:space="preserve">241901              </t>
  </si>
  <si>
    <t>712</t>
  </si>
  <si>
    <t>712651111</t>
  </si>
  <si>
    <t>Montáž asfaltových šindlov na strechy jednoduché nad 30° do 60° pribitím</t>
  </si>
  <si>
    <t>45.22.12</t>
  </si>
  <si>
    <t>2*4,848*13,55+2*3,6*2*1,55+1,806*7,3*2 =   180,068</t>
  </si>
  <si>
    <t>712651311</t>
  </si>
  <si>
    <t>Montáž asfaltových šindlov na strechy do 60°, úprava pri hrebeni</t>
  </si>
  <si>
    <t>m</t>
  </si>
  <si>
    <t>712651312</t>
  </si>
  <si>
    <t>Montáž asfaltových šindlov na strechy do 60°, úprava odkvape</t>
  </si>
  <si>
    <t>712651315</t>
  </si>
  <si>
    <t>Montáž asfaltových šindlov na strechy do 60°, úprava pri záveter. lište</t>
  </si>
  <si>
    <t>712651511</t>
  </si>
  <si>
    <t>Montáž asfaltových šindlov na strechy do 60°, pribitie podkladného pásu</t>
  </si>
  <si>
    <t xml:space="preserve">712 - Povlakové krytiny  spolu: </t>
  </si>
  <si>
    <t>762 - Konštrukcie tesárske</t>
  </si>
  <si>
    <t>762</t>
  </si>
  <si>
    <t>762332110</t>
  </si>
  <si>
    <t>Montáž krovov viazaných prierez. plocha do 120 cm2</t>
  </si>
  <si>
    <t>45.22.11</t>
  </si>
  <si>
    <t>36,4+9,6 =   46,000</t>
  </si>
  <si>
    <t>762332120</t>
  </si>
  <si>
    <t>Montáž krovov viazaných prierez. plocha nad 120 do 224 cm2</t>
  </si>
  <si>
    <t>177+9,4+10,4+20,8 =   217,600</t>
  </si>
  <si>
    <t>762332130</t>
  </si>
  <si>
    <t>Montáž krovov viazaných prierez. plocha nad 224 do 288 cm2</t>
  </si>
  <si>
    <t>132,8+78,7 =   211,500</t>
  </si>
  <si>
    <t>762332140</t>
  </si>
  <si>
    <t>Montáž krovov viazaných prierez. plocha nad 288 do 450 cm2</t>
  </si>
  <si>
    <t>605152020</t>
  </si>
  <si>
    <t>Hranol SM 1</t>
  </si>
  <si>
    <t>20.10.10</t>
  </si>
  <si>
    <t>(2,959+11,73-5,025)*1,1 =   10,630</t>
  </si>
  <si>
    <t>60515202001</t>
  </si>
  <si>
    <t>príplatok za hobľovanie</t>
  </si>
  <si>
    <t>10,63+5,528 =   16,158</t>
  </si>
  <si>
    <t>762341250</t>
  </si>
  <si>
    <t>Montáž debnenia striech striech rovných a šikmých z hoblovaných dosiek</t>
  </si>
  <si>
    <t>176+25 =   201,000</t>
  </si>
  <si>
    <t>605101110</t>
  </si>
  <si>
    <t>Doska SM neopracovaná 1 hr.18-22xS-dĺžka do 3000mm</t>
  </si>
  <si>
    <t>5,025*1,1 =   5,528</t>
  </si>
  <si>
    <t>762395000</t>
  </si>
  <si>
    <t>Spojovacie a ochranné prostriedky k montáži krovov</t>
  </si>
  <si>
    <t xml:space="preserve">762 - Konštrukcie tesárske  spolu: </t>
  </si>
  <si>
    <t>764 - Konštrukcie klampiarske</t>
  </si>
  <si>
    <t>764</t>
  </si>
  <si>
    <t>764721115</t>
  </si>
  <si>
    <t>LINDAB oplechovanie ríms rš 330</t>
  </si>
  <si>
    <t>45.22.13</t>
  </si>
  <si>
    <t>764751112</t>
  </si>
  <si>
    <t>LINDAB rúry odkvapové SROR d 100 mm</t>
  </si>
  <si>
    <t>764751142</t>
  </si>
  <si>
    <t>LINDAB výtokové koleno odkvapové d 100 mm</t>
  </si>
  <si>
    <t>764751152</t>
  </si>
  <si>
    <t>Lakopl odskok rúry odkvapovej</t>
  </si>
  <si>
    <t>764761122</t>
  </si>
  <si>
    <t>Lakopl. žľab pododkvapný R+KFL 150 mm</t>
  </si>
  <si>
    <t>764761232</t>
  </si>
  <si>
    <t>LINDAB kotlík SOK kruh žľab 150 mm</t>
  </si>
  <si>
    <t xml:space="preserve">764 - Konštrukcie klampiarske  spolu: </t>
  </si>
  <si>
    <t>767 - Konštrukcie doplnk. kovové stavebné</t>
  </si>
  <si>
    <t>767</t>
  </si>
  <si>
    <t>767995105</t>
  </si>
  <si>
    <t>Montáž atypických stavebných doplnk. konštrukcií do 100 kg</t>
  </si>
  <si>
    <t>kg</t>
  </si>
  <si>
    <t>45.42.12</t>
  </si>
  <si>
    <t>553000020</t>
  </si>
  <si>
    <t>Oceľové konštrukcie</t>
  </si>
  <si>
    <t>28.11.23</t>
  </si>
  <si>
    <t>274,8 =   274,800</t>
  </si>
  <si>
    <t>*zábradlie</t>
  </si>
  <si>
    <t xml:space="preserve">767 - Konštrukcie doplnk. kovové stavebné  spolu: </t>
  </si>
  <si>
    <t>783 - Nátery</t>
  </si>
  <si>
    <t>783</t>
  </si>
  <si>
    <t>783225100</t>
  </si>
  <si>
    <t>Nátery kov. stav. doplnk. konštr. syntet. dvojnás.+1x email</t>
  </si>
  <si>
    <t>45.44.21</t>
  </si>
  <si>
    <t>783226100</t>
  </si>
  <si>
    <t>Nátery kov. stav. doplnk. konštr. syntet. základné</t>
  </si>
  <si>
    <t>1*2*(2*2+12,25) =   32,500</t>
  </si>
  <si>
    <t>783726300</t>
  </si>
  <si>
    <t>Nátery tesárskych konštr. syntetické lazur. lakom 3x lakovanie</t>
  </si>
  <si>
    <t>45.44.22</t>
  </si>
  <si>
    <t>783782203</t>
  </si>
  <si>
    <t>Nátery tesárskych konštr. Lastanoxom Q (Bochemit QB-inovovaná náhrada)</t>
  </si>
  <si>
    <t>0,6*132,8+180+0,52*177+0,6*9,4+0,6*10,4+0,78*16,5+0,6*78,7 =   423,690</t>
  </si>
  <si>
    <t>0,38*36,4+0,4*9,6+0,44*20,8 =   26,824</t>
  </si>
  <si>
    <t xml:space="preserve">783 - Nátery  spolu: </t>
  </si>
  <si>
    <t xml:space="preserve">PRÁCE A DODÁVKY PSV  spolu: </t>
  </si>
  <si>
    <t>Za rozpočet celkom</t>
  </si>
  <si>
    <t>Figura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</si>
</sst>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 Sk&quot;;[Red]\-#,##0&quot; Sk&quot;"/>
    <numFmt numFmtId="175" formatCode="_-* #,##0&quot; Sk&quot;_-;\-* #,##0&quot; Sk&quot;_-;_-* &quot;- Sk&quot;_-;_-@_-"/>
    <numFmt numFmtId="176" formatCode="#,##0&quot; Sk&quot;;\-#,##0&quot; Sk&quot;"/>
    <numFmt numFmtId="177" formatCode="#,##0.00&quot; Sk&quot;;\-#,##0.00&quot; Sk&quot;"/>
    <numFmt numFmtId="178" formatCode="0;0;;"/>
    <numFmt numFmtId="179" formatCode="0\ %"/>
    <numFmt numFmtId="180" formatCode="#,##0.00&quot; Sk&quot;;[Red]\-#,##0.00&quot; Sk&quot;"/>
    <numFmt numFmtId="181" formatCode="\ "/>
    <numFmt numFmtId="182" formatCode="[$-41B]d/m/yyyy"/>
    <numFmt numFmtId="183" formatCode="0.00;0;0"/>
    <numFmt numFmtId="184" formatCode="0.0%"/>
    <numFmt numFmtId="185" formatCode="#,##0.000"/>
    <numFmt numFmtId="186" formatCode="#,##0.00000"/>
    <numFmt numFmtId="187" formatCode="#,##0.0000"/>
    <numFmt numFmtId="188" formatCode="#,##0\ _S_k"/>
    <numFmt numFmtId="189" formatCode="#,##0&quot; Sk&quot;"/>
    <numFmt numFmtId="190" formatCode="#,##0.00\ "/>
    <numFmt numFmtId="191" formatCode="0.00\ %"/>
    <numFmt numFmtId="192" formatCode="#,##0\ "/>
  </numFmts>
  <fonts count="54">
    <font>
      <sz val="10"/>
      <name val="Arial"/>
      <family val="0"/>
    </font>
    <font>
      <b/>
      <sz val="7"/>
      <name val="Letter Gothic CE"/>
      <family val="0"/>
    </font>
    <font>
      <sz val="11"/>
      <color indexed="63"/>
      <name val="Calibri"/>
      <family val="0"/>
    </font>
    <font>
      <sz val="11"/>
      <color indexed="22"/>
      <name val="Calibri"/>
      <family val="0"/>
    </font>
    <font>
      <b/>
      <sz val="11"/>
      <color indexed="63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22"/>
      <name val="Arial Narrow"/>
      <family val="0"/>
    </font>
    <font>
      <b/>
      <sz val="8"/>
      <color indexed="22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53"/>
      <name val="Times New Roman CE"/>
      <family val="1"/>
    </font>
    <font>
      <sz val="10"/>
      <color indexed="12"/>
      <name val="Times New Roman CE"/>
      <family val="1"/>
    </font>
    <font>
      <sz val="10"/>
      <color indexed="63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74" fontId="1" fillId="0" borderId="1">
      <alignment/>
      <protection/>
    </xf>
    <xf numFmtId="0" fontId="0" fillId="0" borderId="1">
      <alignment/>
      <protection/>
    </xf>
    <xf numFmtId="175" fontId="0" fillId="0" borderId="0" applyBorder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11" borderId="0" applyBorder="0" applyProtection="0">
      <alignment/>
    </xf>
    <xf numFmtId="0" fontId="2" fillId="12" borderId="0" applyBorder="0" applyProtection="0">
      <alignment/>
    </xf>
    <xf numFmtId="0" fontId="2" fillId="10" borderId="0" applyBorder="0" applyProtection="0">
      <alignment/>
    </xf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2" borderId="0" applyBorder="0" applyProtection="0">
      <alignment/>
    </xf>
    <xf numFmtId="0" fontId="2" fillId="9" borderId="0" applyBorder="0" applyProtection="0">
      <alignment/>
    </xf>
    <xf numFmtId="0" fontId="2" fillId="19" borderId="0" applyBorder="0" applyProtection="0">
      <alignment/>
    </xf>
    <xf numFmtId="0" fontId="2" fillId="20" borderId="0" applyBorder="0" applyProtection="0">
      <alignment/>
    </xf>
    <xf numFmtId="0" fontId="2" fillId="12" borderId="0" applyBorder="0" applyProtection="0">
      <alignment/>
    </xf>
    <xf numFmtId="0" fontId="2" fillId="10" borderId="0" applyBorder="0" applyProtection="0">
      <alignment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2" borderId="0" applyBorder="0" applyProtection="0">
      <alignment/>
    </xf>
    <xf numFmtId="0" fontId="3" fillId="27" borderId="0" applyBorder="0" applyProtection="0">
      <alignment/>
    </xf>
    <xf numFmtId="0" fontId="3" fillId="28" borderId="0" applyBorder="0" applyProtection="0">
      <alignment/>
    </xf>
    <xf numFmtId="0" fontId="3" fillId="20" borderId="0" applyBorder="0" applyProtection="0">
      <alignment/>
    </xf>
    <xf numFmtId="0" fontId="3" fillId="12" borderId="0" applyBorder="0" applyProtection="0">
      <alignment/>
    </xf>
    <xf numFmtId="0" fontId="3" fillId="9" borderId="0" applyBorder="0" applyProtection="0">
      <alignment/>
    </xf>
    <xf numFmtId="0" fontId="4" fillId="0" borderId="2" applyProtection="0">
      <alignment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30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Border="0" applyProtection="0">
      <alignment/>
    </xf>
    <xf numFmtId="0" fontId="47" fillId="0" borderId="0" applyNumberFormat="0" applyFill="0" applyBorder="0" applyAlignment="0" applyProtection="0"/>
    <xf numFmtId="0" fontId="1" fillId="0" borderId="10">
      <alignment vertical="center"/>
      <protection/>
    </xf>
    <xf numFmtId="0" fontId="48" fillId="33" borderId="11" applyNumberFormat="0" applyAlignment="0" applyProtection="0"/>
    <xf numFmtId="0" fontId="49" fillId="34" borderId="11" applyNumberFormat="0" applyAlignment="0" applyProtection="0"/>
    <xf numFmtId="0" fontId="50" fillId="34" borderId="12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85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8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8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5" fontId="8" fillId="0" borderId="0" xfId="0" applyNumberFormat="1" applyFont="1" applyAlignment="1" applyProtection="1">
      <alignment/>
      <protection/>
    </xf>
    <xf numFmtId="49" fontId="10" fillId="0" borderId="0" xfId="71" applyNumberFormat="1" applyFont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49" fontId="11" fillId="0" borderId="0" xfId="71" applyNumberFormat="1" applyFont="1">
      <alignment/>
      <protection/>
    </xf>
    <xf numFmtId="0" fontId="11" fillId="0" borderId="0" xfId="7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85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85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85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0" xfId="71" applyFont="1">
      <alignment/>
      <protection/>
    </xf>
    <xf numFmtId="0" fontId="8" fillId="0" borderId="0" xfId="71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1" applyFont="1" applyBorder="1" applyAlignment="1">
      <alignment horizontal="left" vertical="center"/>
      <protection/>
    </xf>
    <xf numFmtId="0" fontId="8" fillId="0" borderId="19" xfId="71" applyFont="1" applyBorder="1" applyAlignment="1">
      <alignment horizontal="left" vertical="center"/>
      <protection/>
    </xf>
    <xf numFmtId="0" fontId="8" fillId="0" borderId="19" xfId="71" applyFont="1" applyBorder="1" applyAlignment="1">
      <alignment horizontal="right" vertical="center"/>
      <protection/>
    </xf>
    <xf numFmtId="0" fontId="8" fillId="0" borderId="20" xfId="71" applyFont="1" applyBorder="1" applyAlignment="1">
      <alignment horizontal="left" vertical="center"/>
      <protection/>
    </xf>
    <xf numFmtId="0" fontId="8" fillId="0" borderId="21" xfId="71" applyFont="1" applyBorder="1" applyAlignment="1">
      <alignment horizontal="left" vertical="center"/>
      <protection/>
    </xf>
    <xf numFmtId="0" fontId="8" fillId="0" borderId="22" xfId="71" applyFont="1" applyBorder="1" applyAlignment="1">
      <alignment horizontal="left" vertical="center"/>
      <protection/>
    </xf>
    <xf numFmtId="0" fontId="8" fillId="0" borderId="22" xfId="71" applyFont="1" applyBorder="1" applyAlignment="1">
      <alignment horizontal="right" vertical="center"/>
      <protection/>
    </xf>
    <xf numFmtId="0" fontId="8" fillId="0" borderId="23" xfId="71" applyFont="1" applyBorder="1" applyAlignment="1">
      <alignment horizontal="left" vertical="center"/>
      <protection/>
    </xf>
    <xf numFmtId="0" fontId="8" fillId="0" borderId="24" xfId="71" applyFont="1" applyBorder="1" applyAlignment="1">
      <alignment horizontal="left" vertical="center"/>
      <protection/>
    </xf>
    <xf numFmtId="0" fontId="8" fillId="0" borderId="25" xfId="71" applyFont="1" applyBorder="1" applyAlignment="1">
      <alignment horizontal="left" vertical="center"/>
      <protection/>
    </xf>
    <xf numFmtId="0" fontId="8" fillId="0" borderId="25" xfId="71" applyFont="1" applyBorder="1" applyAlignment="1">
      <alignment horizontal="right" vertical="center"/>
      <protection/>
    </xf>
    <xf numFmtId="0" fontId="8" fillId="0" borderId="26" xfId="71" applyFont="1" applyBorder="1" applyAlignment="1">
      <alignment horizontal="left" vertical="center"/>
      <protection/>
    </xf>
    <xf numFmtId="49" fontId="8" fillId="0" borderId="19" xfId="71" applyNumberFormat="1" applyFont="1" applyBorder="1" applyAlignment="1">
      <alignment horizontal="right" vertical="center"/>
      <protection/>
    </xf>
    <xf numFmtId="49" fontId="8" fillId="0" borderId="22" xfId="71" applyNumberFormat="1" applyFont="1" applyBorder="1" applyAlignment="1">
      <alignment horizontal="right" vertical="center"/>
      <protection/>
    </xf>
    <xf numFmtId="49" fontId="8" fillId="0" borderId="25" xfId="71" applyNumberFormat="1" applyFont="1" applyBorder="1" applyAlignment="1">
      <alignment horizontal="right" vertical="center"/>
      <protection/>
    </xf>
    <xf numFmtId="0" fontId="8" fillId="0" borderId="18" xfId="71" applyFont="1" applyBorder="1" applyAlignment="1">
      <alignment horizontal="right" vertical="center"/>
      <protection/>
    </xf>
    <xf numFmtId="0" fontId="8" fillId="0" borderId="19" xfId="71" applyFont="1" applyBorder="1" applyAlignment="1">
      <alignment vertical="center"/>
      <protection/>
    </xf>
    <xf numFmtId="188" fontId="8" fillId="0" borderId="19" xfId="71" applyNumberFormat="1" applyFont="1" applyBorder="1" applyAlignment="1">
      <alignment horizontal="left" vertical="center"/>
      <protection/>
    </xf>
    <xf numFmtId="189" fontId="8" fillId="0" borderId="19" xfId="71" applyNumberFormat="1" applyFont="1" applyBorder="1" applyAlignment="1">
      <alignment horizontal="right" vertical="center"/>
      <protection/>
    </xf>
    <xf numFmtId="3" fontId="8" fillId="0" borderId="27" xfId="71" applyNumberFormat="1" applyFont="1" applyBorder="1" applyAlignment="1">
      <alignment horizontal="right" vertical="center"/>
      <protection/>
    </xf>
    <xf numFmtId="3" fontId="8" fillId="0" borderId="20" xfId="71" applyNumberFormat="1" applyFont="1" applyBorder="1" applyAlignment="1">
      <alignment vertical="center"/>
      <protection/>
    </xf>
    <xf numFmtId="0" fontId="8" fillId="0" borderId="28" xfId="71" applyFont="1" applyBorder="1" applyAlignment="1">
      <alignment horizontal="right" vertical="center"/>
      <protection/>
    </xf>
    <xf numFmtId="0" fontId="8" fillId="0" borderId="29" xfId="71" applyFont="1" applyBorder="1" applyAlignment="1">
      <alignment vertical="center"/>
      <protection/>
    </xf>
    <xf numFmtId="188" fontId="8" fillId="0" borderId="29" xfId="71" applyNumberFormat="1" applyFont="1" applyBorder="1" applyAlignment="1">
      <alignment horizontal="left" vertical="center"/>
      <protection/>
    </xf>
    <xf numFmtId="189" fontId="8" fillId="0" borderId="29" xfId="71" applyNumberFormat="1" applyFont="1" applyBorder="1" applyAlignment="1">
      <alignment horizontal="right" vertical="center"/>
      <protection/>
    </xf>
    <xf numFmtId="3" fontId="8" fillId="0" borderId="30" xfId="71" applyNumberFormat="1" applyFont="1" applyBorder="1" applyAlignment="1">
      <alignment horizontal="right" vertical="center"/>
      <protection/>
    </xf>
    <xf numFmtId="0" fontId="8" fillId="0" borderId="29" xfId="71" applyFont="1" applyBorder="1" applyAlignment="1">
      <alignment horizontal="right" vertical="center"/>
      <protection/>
    </xf>
    <xf numFmtId="3" fontId="8" fillId="0" borderId="31" xfId="71" applyNumberFormat="1" applyFont="1" applyBorder="1" applyAlignment="1">
      <alignment vertical="center"/>
      <protection/>
    </xf>
    <xf numFmtId="0" fontId="9" fillId="0" borderId="32" xfId="71" applyFont="1" applyBorder="1" applyAlignment="1">
      <alignment horizontal="center" vertical="center"/>
      <protection/>
    </xf>
    <xf numFmtId="0" fontId="8" fillId="0" borderId="33" xfId="71" applyFont="1" applyBorder="1" applyAlignment="1">
      <alignment horizontal="left" vertical="center"/>
      <protection/>
    </xf>
    <xf numFmtId="0" fontId="8" fillId="0" borderId="33" xfId="71" applyFont="1" applyBorder="1" applyAlignment="1">
      <alignment horizontal="center" vertical="center"/>
      <protection/>
    </xf>
    <xf numFmtId="0" fontId="8" fillId="0" borderId="34" xfId="71" applyFont="1" applyBorder="1" applyAlignment="1">
      <alignment horizontal="center" vertical="center"/>
      <protection/>
    </xf>
    <xf numFmtId="0" fontId="8" fillId="0" borderId="35" xfId="71" applyFont="1" applyBorder="1" applyAlignment="1">
      <alignment horizontal="center" vertical="center"/>
      <protection/>
    </xf>
    <xf numFmtId="0" fontId="8" fillId="0" borderId="36" xfId="71" applyFont="1" applyBorder="1" applyAlignment="1">
      <alignment horizontal="left" vertical="center"/>
      <protection/>
    </xf>
    <xf numFmtId="0" fontId="8" fillId="0" borderId="37" xfId="71" applyFont="1" applyBorder="1" applyAlignment="1">
      <alignment horizontal="left" vertical="center"/>
      <protection/>
    </xf>
    <xf numFmtId="191" fontId="8" fillId="0" borderId="38" xfId="71" applyNumberFormat="1" applyFont="1" applyBorder="1" applyAlignment="1">
      <alignment horizontal="right" vertical="center"/>
      <protection/>
    </xf>
    <xf numFmtId="0" fontId="8" fillId="0" borderId="39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/>
      <protection/>
    </xf>
    <xf numFmtId="0" fontId="8" fillId="0" borderId="40" xfId="71" applyFont="1" applyBorder="1" applyAlignment="1">
      <alignment horizontal="left" vertical="center"/>
      <protection/>
    </xf>
    <xf numFmtId="191" fontId="8" fillId="0" borderId="41" xfId="71" applyNumberFormat="1" applyFont="1" applyBorder="1" applyAlignment="1">
      <alignment horizontal="right" vertical="center"/>
      <protection/>
    </xf>
    <xf numFmtId="0" fontId="8" fillId="0" borderId="42" xfId="71" applyFont="1" applyBorder="1" applyAlignment="1">
      <alignment horizontal="center" vertical="center"/>
      <protection/>
    </xf>
    <xf numFmtId="0" fontId="8" fillId="0" borderId="43" xfId="71" applyFont="1" applyBorder="1" applyAlignment="1">
      <alignment horizontal="left" vertical="center"/>
      <protection/>
    </xf>
    <xf numFmtId="0" fontId="8" fillId="0" borderId="44" xfId="71" applyFont="1" applyBorder="1" applyAlignment="1">
      <alignment horizontal="center" vertical="center"/>
      <protection/>
    </xf>
    <xf numFmtId="0" fontId="8" fillId="0" borderId="43" xfId="71" applyFont="1" applyBorder="1" applyAlignment="1">
      <alignment horizontal="right" vertical="center"/>
      <protection/>
    </xf>
    <xf numFmtId="0" fontId="8" fillId="0" borderId="45" xfId="71" applyFont="1" applyBorder="1" applyAlignment="1">
      <alignment horizontal="left" vertical="center"/>
      <protection/>
    </xf>
    <xf numFmtId="0" fontId="8" fillId="0" borderId="44" xfId="71" applyFont="1" applyBorder="1" applyAlignment="1">
      <alignment horizontal="right" vertical="center"/>
      <protection/>
    </xf>
    <xf numFmtId="0" fontId="8" fillId="0" borderId="46" xfId="71" applyFont="1" applyBorder="1" applyAlignment="1">
      <alignment horizontal="center" vertical="center"/>
      <protection/>
    </xf>
    <xf numFmtId="0" fontId="8" fillId="0" borderId="47" xfId="71" applyFont="1" applyBorder="1" applyAlignment="1">
      <alignment horizontal="left" vertical="center"/>
      <protection/>
    </xf>
    <xf numFmtId="0" fontId="8" fillId="0" borderId="48" xfId="71" applyFont="1" applyBorder="1" applyAlignment="1">
      <alignment horizontal="left" vertical="center"/>
      <protection/>
    </xf>
    <xf numFmtId="0" fontId="8" fillId="0" borderId="49" xfId="71" applyFont="1" applyBorder="1" applyAlignment="1">
      <alignment horizontal="left" vertical="center"/>
      <protection/>
    </xf>
    <xf numFmtId="0" fontId="8" fillId="0" borderId="0" xfId="71" applyFont="1" applyBorder="1" applyAlignment="1">
      <alignment horizontal="left" vertical="center"/>
      <protection/>
    </xf>
    <xf numFmtId="0" fontId="8" fillId="0" borderId="50" xfId="71" applyFont="1" applyBorder="1" applyAlignment="1">
      <alignment horizontal="left" vertical="center"/>
      <protection/>
    </xf>
    <xf numFmtId="0" fontId="8" fillId="0" borderId="41" xfId="71" applyFont="1" applyBorder="1" applyAlignment="1">
      <alignment horizontal="left" vertical="center"/>
      <protection/>
    </xf>
    <xf numFmtId="0" fontId="8" fillId="0" borderId="47" xfId="71" applyFont="1" applyBorder="1" applyAlignment="1">
      <alignment horizontal="right" vertical="center"/>
      <protection/>
    </xf>
    <xf numFmtId="0" fontId="8" fillId="0" borderId="0" xfId="71" applyFont="1" applyBorder="1" applyAlignment="1">
      <alignment horizontal="right" vertical="center"/>
      <protection/>
    </xf>
    <xf numFmtId="0" fontId="8" fillId="0" borderId="51" xfId="71" applyFont="1" applyBorder="1" applyAlignment="1">
      <alignment horizontal="left" vertical="center"/>
      <protection/>
    </xf>
    <xf numFmtId="0" fontId="8" fillId="0" borderId="38" xfId="71" applyFont="1" applyBorder="1" applyAlignment="1">
      <alignment horizontal="right" vertical="center"/>
      <protection/>
    </xf>
    <xf numFmtId="0" fontId="8" fillId="0" borderId="28" xfId="71" applyFont="1" applyBorder="1" applyAlignment="1">
      <alignment horizontal="left" vertical="center"/>
      <protection/>
    </xf>
    <xf numFmtId="0" fontId="8" fillId="0" borderId="29" xfId="71" applyFont="1" applyBorder="1" applyAlignment="1">
      <alignment horizontal="left" vertical="center"/>
      <protection/>
    </xf>
    <xf numFmtId="0" fontId="8" fillId="0" borderId="31" xfId="71" applyFont="1" applyBorder="1" applyAlignment="1">
      <alignment horizontal="left" vertical="center"/>
      <protection/>
    </xf>
    <xf numFmtId="0" fontId="9" fillId="0" borderId="52" xfId="71" applyFont="1" applyBorder="1" applyAlignment="1">
      <alignment horizontal="center" vertical="center"/>
      <protection/>
    </xf>
    <xf numFmtId="0" fontId="8" fillId="0" borderId="53" xfId="71" applyFont="1" applyBorder="1" applyAlignment="1">
      <alignment horizontal="left" vertical="center"/>
      <protection/>
    </xf>
    <xf numFmtId="0" fontId="8" fillId="0" borderId="54" xfId="71" applyFont="1" applyBorder="1" applyAlignment="1">
      <alignment horizontal="left" vertical="center"/>
      <protection/>
    </xf>
    <xf numFmtId="192" fontId="8" fillId="0" borderId="55" xfId="71" applyNumberFormat="1" applyFont="1" applyBorder="1" applyAlignment="1">
      <alignment horizontal="right" vertical="center"/>
      <protection/>
    </xf>
    <xf numFmtId="49" fontId="0" fillId="0" borderId="0" xfId="0" applyNumberFormat="1" applyAlignment="1">
      <alignment/>
    </xf>
    <xf numFmtId="49" fontId="14" fillId="11" borderId="56" xfId="0" applyNumberFormat="1" applyFont="1" applyFill="1" applyBorder="1" applyAlignment="1">
      <alignment vertical="top"/>
    </xf>
    <xf numFmtId="49" fontId="14" fillId="11" borderId="57" xfId="0" applyNumberFormat="1" applyFont="1" applyFill="1" applyBorder="1" applyAlignment="1">
      <alignment vertical="top"/>
    </xf>
    <xf numFmtId="49" fontId="14" fillId="11" borderId="57" xfId="0" applyNumberFormat="1" applyFont="1" applyFill="1" applyBorder="1" applyAlignment="1">
      <alignment horizontal="center" vertical="top" wrapText="1"/>
    </xf>
    <xf numFmtId="49" fontId="14" fillId="11" borderId="58" xfId="0" applyNumberFormat="1" applyFont="1" applyFill="1" applyBorder="1" applyAlignment="1">
      <alignment vertical="top"/>
    </xf>
    <xf numFmtId="49" fontId="15" fillId="0" borderId="59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/>
    </xf>
    <xf numFmtId="49" fontId="17" fillId="0" borderId="60" xfId="0" applyNumberFormat="1" applyFont="1" applyBorder="1" applyAlignment="1">
      <alignment horizontal="left"/>
    </xf>
    <xf numFmtId="49" fontId="15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/>
    </xf>
    <xf numFmtId="49" fontId="15" fillId="0" borderId="36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8" fillId="0" borderId="61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 horizontal="left"/>
    </xf>
    <xf numFmtId="49" fontId="18" fillId="0" borderId="63" xfId="0" applyNumberFormat="1" applyFont="1" applyBorder="1" applyAlignment="1">
      <alignment horizontal="left"/>
    </xf>
    <xf numFmtId="49" fontId="15" fillId="0" borderId="59" xfId="0" applyNumberFormat="1" applyFont="1" applyBorder="1" applyAlignment="1">
      <alignment horizontal="left" wrapText="1"/>
    </xf>
    <xf numFmtId="49" fontId="15" fillId="0" borderId="59" xfId="0" applyNumberFormat="1" applyFont="1" applyBorder="1" applyAlignment="1">
      <alignment horizontal="left" vertical="top" wrapText="1"/>
    </xf>
    <xf numFmtId="49" fontId="15" fillId="0" borderId="6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>
      <alignment horizontal="left" vertical="top" wrapText="1"/>
    </xf>
    <xf numFmtId="49" fontId="16" fillId="0" borderId="60" xfId="0" applyNumberFormat="1" applyFont="1" applyBorder="1" applyAlignment="1">
      <alignment horizontal="left" vertical="top" wrapText="1"/>
    </xf>
    <xf numFmtId="49" fontId="18" fillId="0" borderId="61" xfId="0" applyNumberFormat="1" applyFont="1" applyBorder="1" applyAlignment="1">
      <alignment horizontal="left" vertical="top" wrapText="1"/>
    </xf>
    <xf numFmtId="49" fontId="19" fillId="42" borderId="63" xfId="0" applyNumberFormat="1" applyFont="1" applyFill="1" applyBorder="1" applyAlignment="1">
      <alignment horizontal="left"/>
    </xf>
    <xf numFmtId="49" fontId="15" fillId="0" borderId="59" xfId="0" applyNumberFormat="1" applyFont="1" applyBorder="1" applyAlignment="1">
      <alignment horizontal="left" vertical="top"/>
    </xf>
    <xf numFmtId="49" fontId="15" fillId="0" borderId="60" xfId="0" applyNumberFormat="1" applyFont="1" applyBorder="1" applyAlignment="1">
      <alignment horizontal="left" vertical="top"/>
    </xf>
    <xf numFmtId="49" fontId="15" fillId="0" borderId="61" xfId="0" applyNumberFormat="1" applyFont="1" applyBorder="1" applyAlignment="1">
      <alignment horizontal="left" vertical="top" wrapText="1"/>
    </xf>
    <xf numFmtId="49" fontId="15" fillId="0" borderId="64" xfId="0" applyNumberFormat="1" applyFont="1" applyBorder="1" applyAlignment="1">
      <alignment horizontal="left"/>
    </xf>
    <xf numFmtId="49" fontId="15" fillId="0" borderId="65" xfId="0" applyNumberFormat="1" applyFont="1" applyBorder="1" applyAlignment="1">
      <alignment/>
    </xf>
    <xf numFmtId="49" fontId="15" fillId="0" borderId="65" xfId="0" applyNumberFormat="1" applyFont="1" applyBorder="1" applyAlignment="1">
      <alignment horizontal="left"/>
    </xf>
    <xf numFmtId="49" fontId="15" fillId="0" borderId="66" xfId="0" applyNumberFormat="1" applyFont="1" applyBorder="1" applyAlignment="1">
      <alignment horizontal="left"/>
    </xf>
    <xf numFmtId="49" fontId="20" fillId="43" borderId="67" xfId="0" applyNumberFormat="1" applyFont="1" applyFill="1" applyBorder="1" applyAlignment="1">
      <alignment vertical="top"/>
    </xf>
    <xf numFmtId="49" fontId="20" fillId="43" borderId="0" xfId="0" applyNumberFormat="1" applyFont="1" applyFill="1" applyBorder="1" applyAlignment="1">
      <alignment vertical="top" wrapText="1"/>
    </xf>
    <xf numFmtId="49" fontId="20" fillId="43" borderId="68" xfId="0" applyNumberFormat="1" applyFont="1" applyFill="1" applyBorder="1" applyAlignment="1">
      <alignment vertical="top" wrapText="1"/>
    </xf>
    <xf numFmtId="4" fontId="8" fillId="0" borderId="36" xfId="71" applyNumberFormat="1" applyFont="1" applyBorder="1" applyAlignment="1">
      <alignment horizontal="right" vertical="center"/>
      <protection/>
    </xf>
    <xf numFmtId="4" fontId="8" fillId="0" borderId="69" xfId="71" applyNumberFormat="1" applyFont="1" applyBorder="1" applyAlignment="1">
      <alignment horizontal="right" vertical="center"/>
      <protection/>
    </xf>
    <xf numFmtId="4" fontId="8" fillId="0" borderId="10" xfId="71" applyNumberFormat="1" applyFont="1" applyBorder="1" applyAlignment="1">
      <alignment horizontal="right" vertical="center"/>
      <protection/>
    </xf>
    <xf numFmtId="4" fontId="8" fillId="0" borderId="70" xfId="71" applyNumberFormat="1" applyFont="1" applyBorder="1" applyAlignment="1">
      <alignment horizontal="right" vertical="center"/>
      <protection/>
    </xf>
    <xf numFmtId="4" fontId="8" fillId="0" borderId="71" xfId="71" applyNumberFormat="1" applyFont="1" applyBorder="1" applyAlignment="1">
      <alignment horizontal="right" vertical="center"/>
      <protection/>
    </xf>
    <xf numFmtId="4" fontId="8" fillId="0" borderId="43" xfId="71" applyNumberFormat="1" applyFont="1" applyBorder="1" applyAlignment="1">
      <alignment horizontal="right" vertical="center"/>
      <protection/>
    </xf>
    <xf numFmtId="4" fontId="8" fillId="0" borderId="45" xfId="71" applyNumberFormat="1" applyFont="1" applyBorder="1" applyAlignment="1">
      <alignment horizontal="right" vertical="center"/>
      <protection/>
    </xf>
    <xf numFmtId="4" fontId="8" fillId="0" borderId="72" xfId="71" applyNumberFormat="1" applyFont="1" applyBorder="1" applyAlignment="1">
      <alignment horizontal="right" vertical="center"/>
      <protection/>
    </xf>
    <xf numFmtId="4" fontId="8" fillId="0" borderId="41" xfId="71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85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8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86" fontId="9" fillId="0" borderId="0" xfId="0" applyNumberFormat="1" applyFont="1" applyAlignment="1" applyProtection="1">
      <alignment vertical="top"/>
      <protection/>
    </xf>
    <xf numFmtId="185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  <xf numFmtId="0" fontId="8" fillId="0" borderId="34" xfId="71" applyFont="1" applyBorder="1" applyAlignment="1">
      <alignment horizontal="center" vertical="center"/>
      <protection/>
    </xf>
    <xf numFmtId="0" fontId="8" fillId="0" borderId="74" xfId="71" applyFont="1" applyBorder="1" applyAlignment="1">
      <alignment horizontal="center" vertical="center"/>
      <protection/>
    </xf>
    <xf numFmtId="0" fontId="8" fillId="0" borderId="75" xfId="71" applyFont="1" applyBorder="1" applyAlignment="1">
      <alignment horizontal="center" vertical="center"/>
      <protection/>
    </xf>
    <xf numFmtId="49" fontId="14" fillId="11" borderId="57" xfId="0" applyNumberFormat="1" applyFont="1" applyFill="1" applyBorder="1" applyAlignment="1">
      <alignment horizontal="center" vertical="center"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40 % - zvýraznenie1" xfId="32"/>
    <cellStyle name="40 % - zvýraznenie2" xfId="33"/>
    <cellStyle name="40 % - zvýraznenie3" xfId="34"/>
    <cellStyle name="40 % - zvýraznenie4" xfId="35"/>
    <cellStyle name="40 % - zvýraznenie5" xfId="36"/>
    <cellStyle name="40 % - zvýraznenie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60 % - zvýraznenie1" xfId="44"/>
    <cellStyle name="60 % - zvýraznenie2" xfId="45"/>
    <cellStyle name="60 % - zvýraznenie3" xfId="46"/>
    <cellStyle name="60 % - zvýraznenie4" xfId="47"/>
    <cellStyle name="60 % - zvýraznenie5" xfId="48"/>
    <cellStyle name="60 % - zvýraznenie6" xfId="49"/>
    <cellStyle name="60 % – Zvýraznění1" xfId="50"/>
    <cellStyle name="60 % – Zvýraznění2" xfId="51"/>
    <cellStyle name="60 % – Zvýraznění3" xfId="52"/>
    <cellStyle name="60 % – Zvýraznění4" xfId="53"/>
    <cellStyle name="60 % – Zvýraznění5" xfId="54"/>
    <cellStyle name="60 % – Zvýraznění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 1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1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421875" style="6" customWidth="1"/>
    <col min="16" max="16" width="12.7109375" style="6" customWidth="1"/>
    <col min="17" max="19" width="11.28125" style="5" customWidth="1"/>
    <col min="20" max="20" width="10.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0.5">
      <c r="A1" s="12" t="s">
        <v>179</v>
      </c>
      <c r="B1" s="11"/>
      <c r="C1" s="11"/>
      <c r="D1" s="11"/>
      <c r="E1" s="11"/>
      <c r="F1" s="11"/>
      <c r="G1" s="13"/>
      <c r="H1" s="11"/>
      <c r="I1" s="12" t="s">
        <v>180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4</v>
      </c>
      <c r="AA1" s="16" t="s">
        <v>5</v>
      </c>
      <c r="AB1" s="17" t="s">
        <v>6</v>
      </c>
      <c r="AC1" s="17" t="s">
        <v>7</v>
      </c>
      <c r="AD1" s="17" t="s">
        <v>8</v>
      </c>
      <c r="AE1" s="11"/>
      <c r="AF1" s="11"/>
      <c r="AG1" s="11"/>
      <c r="AH1" s="11"/>
    </row>
    <row r="2" spans="1:34" ht="10.5">
      <c r="A2" s="12" t="s">
        <v>9</v>
      </c>
      <c r="B2" s="11"/>
      <c r="C2" s="11"/>
      <c r="D2" s="11"/>
      <c r="E2" s="11"/>
      <c r="F2" s="11"/>
      <c r="G2" s="13"/>
      <c r="H2" s="18"/>
      <c r="I2" s="12" t="s">
        <v>181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10</v>
      </c>
      <c r="AA2" s="19" t="s">
        <v>11</v>
      </c>
      <c r="AB2" s="20" t="s">
        <v>12</v>
      </c>
      <c r="AC2" s="20"/>
      <c r="AD2" s="19"/>
      <c r="AE2" s="11"/>
      <c r="AF2" s="11"/>
      <c r="AG2" s="11"/>
      <c r="AH2" s="11"/>
    </row>
    <row r="3" spans="1:34" ht="10.5">
      <c r="A3" s="12" t="s">
        <v>13</v>
      </c>
      <c r="B3" s="11"/>
      <c r="C3" s="11"/>
      <c r="D3" s="11"/>
      <c r="E3" s="11"/>
      <c r="F3" s="11"/>
      <c r="G3" s="13"/>
      <c r="H3" s="11"/>
      <c r="I3" s="12" t="s">
        <v>182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14</v>
      </c>
      <c r="AA3" s="19" t="s">
        <v>15</v>
      </c>
      <c r="AB3" s="20" t="s">
        <v>12</v>
      </c>
      <c r="AC3" s="20" t="s">
        <v>16</v>
      </c>
      <c r="AD3" s="19" t="s">
        <v>17</v>
      </c>
      <c r="AE3" s="11"/>
      <c r="AF3" s="11"/>
      <c r="AG3" s="11"/>
      <c r="AH3" s="11"/>
    </row>
    <row r="4" spans="1:34" ht="10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18</v>
      </c>
      <c r="AA4" s="19" t="s">
        <v>19</v>
      </c>
      <c r="AB4" s="20" t="s">
        <v>12</v>
      </c>
      <c r="AC4" s="20"/>
      <c r="AD4" s="19"/>
      <c r="AE4" s="11"/>
      <c r="AF4" s="11"/>
      <c r="AG4" s="11"/>
      <c r="AH4" s="11"/>
    </row>
    <row r="5" spans="1:34" ht="10.5">
      <c r="A5" s="12" t="s">
        <v>183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20</v>
      </c>
      <c r="AA5" s="19" t="s">
        <v>15</v>
      </c>
      <c r="AB5" s="20" t="s">
        <v>12</v>
      </c>
      <c r="AC5" s="20" t="s">
        <v>16</v>
      </c>
      <c r="AD5" s="19" t="s">
        <v>17</v>
      </c>
      <c r="AE5" s="11"/>
      <c r="AF5" s="11"/>
      <c r="AG5" s="11"/>
      <c r="AH5" s="11"/>
    </row>
    <row r="6" spans="1:34" ht="10.5">
      <c r="A6" s="12" t="s">
        <v>184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10.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2.75">
      <c r="A8" s="11" t="s">
        <v>185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7" ht="10.5">
      <c r="A9" s="24" t="s">
        <v>21</v>
      </c>
      <c r="B9" s="24" t="s">
        <v>22</v>
      </c>
      <c r="C9" s="24" t="s">
        <v>23</v>
      </c>
      <c r="D9" s="24" t="s">
        <v>24</v>
      </c>
      <c r="E9" s="24" t="s">
        <v>25</v>
      </c>
      <c r="F9" s="24" t="s">
        <v>26</v>
      </c>
      <c r="G9" s="24" t="s">
        <v>27</v>
      </c>
      <c r="H9" s="24" t="s">
        <v>28</v>
      </c>
      <c r="I9" s="24" t="s">
        <v>29</v>
      </c>
      <c r="J9" s="24" t="s">
        <v>30</v>
      </c>
      <c r="K9" s="176" t="s">
        <v>31</v>
      </c>
      <c r="L9" s="176"/>
      <c r="M9" s="177" t="s">
        <v>32</v>
      </c>
      <c r="N9" s="177"/>
      <c r="O9" s="24" t="s">
        <v>2</v>
      </c>
      <c r="P9" s="26" t="s">
        <v>33</v>
      </c>
      <c r="Q9" s="24" t="s">
        <v>25</v>
      </c>
      <c r="R9" s="24" t="s">
        <v>25</v>
      </c>
      <c r="S9" s="26" t="s">
        <v>25</v>
      </c>
      <c r="T9" s="27" t="s">
        <v>34</v>
      </c>
      <c r="U9" s="28" t="s">
        <v>35</v>
      </c>
      <c r="V9" s="29" t="s">
        <v>36</v>
      </c>
      <c r="W9" s="24" t="s">
        <v>37</v>
      </c>
      <c r="X9" s="24" t="s">
        <v>38</v>
      </c>
      <c r="Y9" s="24" t="s">
        <v>39</v>
      </c>
      <c r="Z9" s="30" t="s">
        <v>40</v>
      </c>
      <c r="AA9" s="30" t="s">
        <v>41</v>
      </c>
      <c r="AB9" s="24" t="s">
        <v>36</v>
      </c>
      <c r="AC9" s="24" t="s">
        <v>42</v>
      </c>
      <c r="AD9" s="24" t="s">
        <v>43</v>
      </c>
      <c r="AE9" s="31" t="s">
        <v>44</v>
      </c>
      <c r="AF9" s="31" t="s">
        <v>45</v>
      </c>
      <c r="AG9" s="31" t="s">
        <v>25</v>
      </c>
      <c r="AH9" s="31" t="s">
        <v>46</v>
      </c>
      <c r="AJ9" s="11" t="s">
        <v>203</v>
      </c>
      <c r="AK9" s="11" t="s">
        <v>205</v>
      </c>
    </row>
    <row r="10" spans="1:37" ht="10.5">
      <c r="A10" s="32" t="s">
        <v>47</v>
      </c>
      <c r="B10" s="32" t="s">
        <v>48</v>
      </c>
      <c r="C10" s="33"/>
      <c r="D10" s="32" t="s">
        <v>49</v>
      </c>
      <c r="E10" s="32" t="s">
        <v>50</v>
      </c>
      <c r="F10" s="32" t="s">
        <v>51</v>
      </c>
      <c r="G10" s="32" t="s">
        <v>52</v>
      </c>
      <c r="H10" s="32"/>
      <c r="I10" s="32" t="s">
        <v>53</v>
      </c>
      <c r="J10" s="32"/>
      <c r="K10" s="32" t="s">
        <v>27</v>
      </c>
      <c r="L10" s="32" t="s">
        <v>30</v>
      </c>
      <c r="M10" s="34" t="s">
        <v>27</v>
      </c>
      <c r="N10" s="32" t="s">
        <v>30</v>
      </c>
      <c r="O10" s="32" t="s">
        <v>54</v>
      </c>
      <c r="P10" s="34"/>
      <c r="Q10" s="32" t="s">
        <v>55</v>
      </c>
      <c r="R10" s="32" t="s">
        <v>56</v>
      </c>
      <c r="S10" s="34" t="s">
        <v>57</v>
      </c>
      <c r="T10" s="35" t="s">
        <v>58</v>
      </c>
      <c r="U10" s="36" t="s">
        <v>59</v>
      </c>
      <c r="V10" s="37" t="s">
        <v>60</v>
      </c>
      <c r="W10" s="38"/>
      <c r="X10" s="39"/>
      <c r="Y10" s="39"/>
      <c r="Z10" s="40" t="s">
        <v>61</v>
      </c>
      <c r="AA10" s="40" t="s">
        <v>47</v>
      </c>
      <c r="AB10" s="32" t="s">
        <v>62</v>
      </c>
      <c r="AC10" s="39"/>
      <c r="AD10" s="39"/>
      <c r="AE10" s="41"/>
      <c r="AF10" s="41"/>
      <c r="AG10" s="41"/>
      <c r="AH10" s="41"/>
      <c r="AJ10" s="11" t="s">
        <v>204</v>
      </c>
      <c r="AK10" s="11" t="s">
        <v>206</v>
      </c>
    </row>
    <row r="12" ht="10.5">
      <c r="B12" s="164" t="s">
        <v>207</v>
      </c>
    </row>
    <row r="13" ht="10.5">
      <c r="B13" s="3" t="s">
        <v>208</v>
      </c>
    </row>
    <row r="14" spans="1:37" ht="12">
      <c r="A14" s="1">
        <v>1</v>
      </c>
      <c r="B14" s="2" t="s">
        <v>209</v>
      </c>
      <c r="C14" s="3" t="s">
        <v>210</v>
      </c>
      <c r="D14" s="4" t="s">
        <v>211</v>
      </c>
      <c r="E14" s="5">
        <v>0</v>
      </c>
      <c r="F14" s="6" t="s">
        <v>212</v>
      </c>
      <c r="L14" s="8">
        <f>E14*K14</f>
        <v>0</v>
      </c>
      <c r="N14" s="5">
        <f>E14*M14</f>
        <v>0</v>
      </c>
      <c r="O14" s="6">
        <v>20</v>
      </c>
      <c r="P14" s="6" t="s">
        <v>213</v>
      </c>
      <c r="V14" s="9" t="s">
        <v>109</v>
      </c>
      <c r="W14" s="5">
        <v>55.807</v>
      </c>
      <c r="Z14" s="3" t="s">
        <v>214</v>
      </c>
      <c r="AB14" s="6" t="s">
        <v>84</v>
      </c>
      <c r="AJ14" s="11" t="s">
        <v>215</v>
      </c>
      <c r="AK14" s="11" t="s">
        <v>216</v>
      </c>
    </row>
    <row r="15" spans="4:24" ht="12">
      <c r="D15" s="165" t="s">
        <v>217</v>
      </c>
      <c r="E15" s="166"/>
      <c r="F15" s="167"/>
      <c r="G15" s="168"/>
      <c r="H15" s="168"/>
      <c r="I15" s="168"/>
      <c r="J15" s="168"/>
      <c r="K15" s="169"/>
      <c r="L15" s="169"/>
      <c r="M15" s="166"/>
      <c r="N15" s="166"/>
      <c r="O15" s="167"/>
      <c r="P15" s="167"/>
      <c r="Q15" s="166"/>
      <c r="R15" s="166"/>
      <c r="S15" s="166"/>
      <c r="T15" s="170"/>
      <c r="U15" s="170"/>
      <c r="V15" s="170" t="s">
        <v>0</v>
      </c>
      <c r="W15" s="166"/>
      <c r="X15" s="167"/>
    </row>
    <row r="16" spans="1:37" ht="12">
      <c r="A16" s="1">
        <v>2</v>
      </c>
      <c r="B16" s="2" t="s">
        <v>209</v>
      </c>
      <c r="C16" s="3" t="s">
        <v>218</v>
      </c>
      <c r="D16" s="4" t="s">
        <v>219</v>
      </c>
      <c r="E16" s="5">
        <v>0</v>
      </c>
      <c r="F16" s="6" t="s">
        <v>212</v>
      </c>
      <c r="L16" s="8">
        <f>E16*K16</f>
        <v>0</v>
      </c>
      <c r="N16" s="5">
        <f>E16*M16</f>
        <v>0</v>
      </c>
      <c r="O16" s="6">
        <v>20</v>
      </c>
      <c r="P16" s="6" t="s">
        <v>213</v>
      </c>
      <c r="V16" s="9" t="s">
        <v>109</v>
      </c>
      <c r="W16" s="5">
        <v>7.814</v>
      </c>
      <c r="Z16" s="3" t="s">
        <v>214</v>
      </c>
      <c r="AB16" s="6" t="s">
        <v>84</v>
      </c>
      <c r="AJ16" s="11" t="s">
        <v>215</v>
      </c>
      <c r="AK16" s="11" t="s">
        <v>216</v>
      </c>
    </row>
    <row r="17" spans="1:37" ht="12">
      <c r="A17" s="1">
        <v>3</v>
      </c>
      <c r="B17" s="2" t="s">
        <v>209</v>
      </c>
      <c r="C17" s="3" t="s">
        <v>220</v>
      </c>
      <c r="D17" s="4" t="s">
        <v>221</v>
      </c>
      <c r="E17" s="5">
        <v>0</v>
      </c>
      <c r="F17" s="6" t="s">
        <v>212</v>
      </c>
      <c r="L17" s="8">
        <f>E17*K17</f>
        <v>0</v>
      </c>
      <c r="N17" s="5">
        <f>E17*M17</f>
        <v>0</v>
      </c>
      <c r="O17" s="6">
        <v>20</v>
      </c>
      <c r="P17" s="6" t="s">
        <v>213</v>
      </c>
      <c r="V17" s="9" t="s">
        <v>109</v>
      </c>
      <c r="W17" s="5">
        <v>0.313</v>
      </c>
      <c r="Z17" s="3" t="s">
        <v>222</v>
      </c>
      <c r="AB17" s="6" t="s">
        <v>84</v>
      </c>
      <c r="AJ17" s="11" t="s">
        <v>215</v>
      </c>
      <c r="AK17" s="11" t="s">
        <v>216</v>
      </c>
    </row>
    <row r="18" spans="1:37" ht="12">
      <c r="A18" s="1">
        <v>4</v>
      </c>
      <c r="B18" s="2" t="s">
        <v>209</v>
      </c>
      <c r="C18" s="3" t="s">
        <v>223</v>
      </c>
      <c r="D18" s="4" t="s">
        <v>224</v>
      </c>
      <c r="E18" s="5">
        <v>0</v>
      </c>
      <c r="F18" s="6" t="s">
        <v>212</v>
      </c>
      <c r="L18" s="8">
        <f>E18*K18</f>
        <v>0</v>
      </c>
      <c r="N18" s="5">
        <f>E18*M18</f>
        <v>0</v>
      </c>
      <c r="O18" s="6">
        <v>20</v>
      </c>
      <c r="P18" s="6" t="s">
        <v>213</v>
      </c>
      <c r="V18" s="9" t="s">
        <v>109</v>
      </c>
      <c r="W18" s="5">
        <v>17.049</v>
      </c>
      <c r="Z18" s="3" t="s">
        <v>214</v>
      </c>
      <c r="AB18" s="6" t="s">
        <v>84</v>
      </c>
      <c r="AJ18" s="11" t="s">
        <v>215</v>
      </c>
      <c r="AK18" s="11" t="s">
        <v>216</v>
      </c>
    </row>
    <row r="19" spans="1:37" ht="12">
      <c r="A19" s="1">
        <v>5</v>
      </c>
      <c r="B19" s="2" t="s">
        <v>209</v>
      </c>
      <c r="C19" s="3" t="s">
        <v>225</v>
      </c>
      <c r="D19" s="4" t="s">
        <v>226</v>
      </c>
      <c r="E19" s="5">
        <v>0</v>
      </c>
      <c r="F19" s="6" t="s">
        <v>212</v>
      </c>
      <c r="L19" s="8">
        <f>E19*K19</f>
        <v>0</v>
      </c>
      <c r="N19" s="5">
        <f>E19*M19</f>
        <v>0</v>
      </c>
      <c r="O19" s="6">
        <v>20</v>
      </c>
      <c r="P19" s="6" t="s">
        <v>213</v>
      </c>
      <c r="V19" s="9" t="s">
        <v>109</v>
      </c>
      <c r="W19" s="5">
        <v>0.256</v>
      </c>
      <c r="Z19" s="3" t="s">
        <v>222</v>
      </c>
      <c r="AB19" s="6" t="s">
        <v>84</v>
      </c>
      <c r="AJ19" s="11" t="s">
        <v>215</v>
      </c>
      <c r="AK19" s="11" t="s">
        <v>216</v>
      </c>
    </row>
    <row r="20" spans="4:23" ht="12">
      <c r="D20" s="171" t="s">
        <v>227</v>
      </c>
      <c r="E20" s="172">
        <v>0</v>
      </c>
      <c r="H20" s="172"/>
      <c r="I20" s="172"/>
      <c r="J20" s="172"/>
      <c r="L20" s="173">
        <f>SUM(L12:L19)</f>
        <v>0</v>
      </c>
      <c r="N20" s="174">
        <f>SUM(N12:N19)</f>
        <v>0</v>
      </c>
      <c r="W20" s="5">
        <f>SUM(W12:W19)</f>
        <v>81.239</v>
      </c>
    </row>
    <row r="22" ht="10.5">
      <c r="B22" s="3" t="s">
        <v>228</v>
      </c>
    </row>
    <row r="23" spans="1:37" ht="12">
      <c r="A23" s="1">
        <v>6</v>
      </c>
      <c r="B23" s="2" t="s">
        <v>229</v>
      </c>
      <c r="C23" s="3" t="s">
        <v>230</v>
      </c>
      <c r="D23" s="4" t="s">
        <v>231</v>
      </c>
      <c r="E23" s="5">
        <v>0</v>
      </c>
      <c r="F23" s="6" t="s">
        <v>232</v>
      </c>
      <c r="L23" s="8">
        <f>E23*K23</f>
        <v>0</v>
      </c>
      <c r="N23" s="5">
        <f>E23*M23</f>
        <v>0</v>
      </c>
      <c r="O23" s="6">
        <v>20</v>
      </c>
      <c r="P23" s="6" t="s">
        <v>213</v>
      </c>
      <c r="V23" s="9" t="s">
        <v>109</v>
      </c>
      <c r="W23" s="5">
        <v>223.65</v>
      </c>
      <c r="Z23" s="3" t="s">
        <v>233</v>
      </c>
      <c r="AB23" s="6" t="s">
        <v>84</v>
      </c>
      <c r="AJ23" s="11" t="s">
        <v>215</v>
      </c>
      <c r="AK23" s="11" t="s">
        <v>216</v>
      </c>
    </row>
    <row r="24" spans="4:24" ht="12">
      <c r="D24" s="165" t="s">
        <v>234</v>
      </c>
      <c r="E24" s="166"/>
      <c r="F24" s="167"/>
      <c r="G24" s="168"/>
      <c r="H24" s="168"/>
      <c r="I24" s="168"/>
      <c r="J24" s="168"/>
      <c r="K24" s="169"/>
      <c r="L24" s="169"/>
      <c r="M24" s="166"/>
      <c r="N24" s="166"/>
      <c r="O24" s="167"/>
      <c r="P24" s="167"/>
      <c r="Q24" s="166"/>
      <c r="R24" s="166"/>
      <c r="S24" s="166"/>
      <c r="T24" s="170"/>
      <c r="U24" s="170"/>
      <c r="V24" s="170" t="s">
        <v>0</v>
      </c>
      <c r="W24" s="166"/>
      <c r="X24" s="167"/>
    </row>
    <row r="25" spans="1:37" ht="12">
      <c r="A25" s="1">
        <v>7</v>
      </c>
      <c r="B25" s="2" t="s">
        <v>235</v>
      </c>
      <c r="C25" s="3" t="s">
        <v>236</v>
      </c>
      <c r="D25" s="4" t="s">
        <v>237</v>
      </c>
      <c r="E25" s="5">
        <v>0</v>
      </c>
      <c r="F25" s="6" t="s">
        <v>212</v>
      </c>
      <c r="K25" s="8">
        <v>2.55588</v>
      </c>
      <c r="L25" s="8">
        <f>E25*K25</f>
        <v>0</v>
      </c>
      <c r="N25" s="5">
        <f>E25*M25</f>
        <v>0</v>
      </c>
      <c r="O25" s="6">
        <v>20</v>
      </c>
      <c r="P25" s="6" t="s">
        <v>213</v>
      </c>
      <c r="V25" s="9" t="s">
        <v>109</v>
      </c>
      <c r="W25" s="5">
        <v>34.877</v>
      </c>
      <c r="Z25" s="3" t="s">
        <v>238</v>
      </c>
      <c r="AB25" s="6" t="s">
        <v>84</v>
      </c>
      <c r="AJ25" s="11" t="s">
        <v>215</v>
      </c>
      <c r="AK25" s="11" t="s">
        <v>216</v>
      </c>
    </row>
    <row r="26" spans="4:24" ht="12">
      <c r="D26" s="165" t="s">
        <v>239</v>
      </c>
      <c r="E26" s="166"/>
      <c r="F26" s="167"/>
      <c r="G26" s="168"/>
      <c r="H26" s="168"/>
      <c r="I26" s="168"/>
      <c r="J26" s="168"/>
      <c r="K26" s="169"/>
      <c r="L26" s="169"/>
      <c r="M26" s="166"/>
      <c r="N26" s="166"/>
      <c r="O26" s="167"/>
      <c r="P26" s="167"/>
      <c r="Q26" s="166"/>
      <c r="R26" s="166"/>
      <c r="S26" s="166"/>
      <c r="T26" s="170"/>
      <c r="U26" s="170"/>
      <c r="V26" s="170" t="s">
        <v>0</v>
      </c>
      <c r="W26" s="166"/>
      <c r="X26" s="167"/>
    </row>
    <row r="27" spans="4:24" ht="12">
      <c r="D27" s="165" t="s">
        <v>240</v>
      </c>
      <c r="E27" s="166"/>
      <c r="F27" s="167"/>
      <c r="G27" s="168"/>
      <c r="H27" s="168"/>
      <c r="I27" s="168"/>
      <c r="J27" s="168"/>
      <c r="K27" s="169"/>
      <c r="L27" s="169"/>
      <c r="M27" s="166"/>
      <c r="N27" s="166"/>
      <c r="O27" s="167"/>
      <c r="P27" s="167"/>
      <c r="Q27" s="166"/>
      <c r="R27" s="166"/>
      <c r="S27" s="166"/>
      <c r="T27" s="170"/>
      <c r="U27" s="170"/>
      <c r="V27" s="170" t="s">
        <v>0</v>
      </c>
      <c r="W27" s="166"/>
      <c r="X27" s="167"/>
    </row>
    <row r="28" spans="1:37" ht="12">
      <c r="A28" s="1">
        <v>8</v>
      </c>
      <c r="B28" s="2" t="s">
        <v>241</v>
      </c>
      <c r="C28" s="3" t="s">
        <v>242</v>
      </c>
      <c r="D28" s="4" t="s">
        <v>243</v>
      </c>
      <c r="E28" s="5">
        <v>0</v>
      </c>
      <c r="F28" s="6" t="s">
        <v>232</v>
      </c>
      <c r="K28" s="8">
        <v>0.0029</v>
      </c>
      <c r="L28" s="8">
        <f>E28*K28</f>
        <v>0</v>
      </c>
      <c r="N28" s="5">
        <f>E28*M28</f>
        <v>0</v>
      </c>
      <c r="O28" s="6">
        <v>20</v>
      </c>
      <c r="P28" s="6" t="s">
        <v>213</v>
      </c>
      <c r="V28" s="9" t="s">
        <v>109</v>
      </c>
      <c r="W28" s="5">
        <v>23.865</v>
      </c>
      <c r="Z28" s="3" t="s">
        <v>244</v>
      </c>
      <c r="AB28" s="6" t="s">
        <v>84</v>
      </c>
      <c r="AJ28" s="11" t="s">
        <v>215</v>
      </c>
      <c r="AK28" s="11" t="s">
        <v>216</v>
      </c>
    </row>
    <row r="29" spans="4:24" ht="12">
      <c r="D29" s="165" t="s">
        <v>245</v>
      </c>
      <c r="E29" s="166"/>
      <c r="F29" s="167"/>
      <c r="G29" s="168"/>
      <c r="H29" s="168"/>
      <c r="I29" s="168"/>
      <c r="J29" s="168"/>
      <c r="K29" s="169"/>
      <c r="L29" s="169"/>
      <c r="M29" s="166"/>
      <c r="N29" s="166"/>
      <c r="O29" s="167"/>
      <c r="P29" s="167"/>
      <c r="Q29" s="166"/>
      <c r="R29" s="166"/>
      <c r="S29" s="166"/>
      <c r="T29" s="170"/>
      <c r="U29" s="170"/>
      <c r="V29" s="170" t="s">
        <v>0</v>
      </c>
      <c r="W29" s="166"/>
      <c r="X29" s="167"/>
    </row>
    <row r="30" spans="1:37" ht="12">
      <c r="A30" s="1">
        <v>9</v>
      </c>
      <c r="B30" s="2" t="s">
        <v>241</v>
      </c>
      <c r="C30" s="3" t="s">
        <v>246</v>
      </c>
      <c r="D30" s="4" t="s">
        <v>247</v>
      </c>
      <c r="E30" s="5">
        <v>0</v>
      </c>
      <c r="F30" s="6" t="s">
        <v>232</v>
      </c>
      <c r="L30" s="8">
        <f>E30*K30</f>
        <v>0</v>
      </c>
      <c r="N30" s="5">
        <f>E30*M30</f>
        <v>0</v>
      </c>
      <c r="O30" s="6">
        <v>20</v>
      </c>
      <c r="P30" s="6" t="s">
        <v>213</v>
      </c>
      <c r="V30" s="9" t="s">
        <v>109</v>
      </c>
      <c r="W30" s="5">
        <v>12.277</v>
      </c>
      <c r="Z30" s="3" t="s">
        <v>244</v>
      </c>
      <c r="AB30" s="6" t="s">
        <v>84</v>
      </c>
      <c r="AJ30" s="11" t="s">
        <v>215</v>
      </c>
      <c r="AK30" s="11" t="s">
        <v>216</v>
      </c>
    </row>
    <row r="31" spans="4:23" ht="12">
      <c r="D31" s="171" t="s">
        <v>248</v>
      </c>
      <c r="E31" s="172">
        <v>0</v>
      </c>
      <c r="H31" s="172"/>
      <c r="I31" s="172"/>
      <c r="J31" s="172"/>
      <c r="L31" s="173">
        <f>SUM(L22:L30)</f>
        <v>0</v>
      </c>
      <c r="N31" s="174">
        <f>SUM(N22:N30)</f>
        <v>0</v>
      </c>
      <c r="W31" s="5">
        <f>SUM(W22:W30)</f>
        <v>294.669</v>
      </c>
    </row>
    <row r="33" ht="10.5">
      <c r="B33" s="3" t="s">
        <v>249</v>
      </c>
    </row>
    <row r="34" spans="1:37" ht="12">
      <c r="A34" s="1">
        <v>10</v>
      </c>
      <c r="B34" s="2" t="s">
        <v>250</v>
      </c>
      <c r="C34" s="3" t="s">
        <v>251</v>
      </c>
      <c r="D34" s="4" t="s">
        <v>252</v>
      </c>
      <c r="E34" s="5">
        <v>0</v>
      </c>
      <c r="F34" s="6" t="s">
        <v>212</v>
      </c>
      <c r="K34" s="8">
        <v>2.28255</v>
      </c>
      <c r="L34" s="8">
        <f>E34*K34</f>
        <v>0</v>
      </c>
      <c r="N34" s="5">
        <f>E34*M34</f>
        <v>0</v>
      </c>
      <c r="O34" s="6">
        <v>20</v>
      </c>
      <c r="P34" s="6" t="s">
        <v>213</v>
      </c>
      <c r="V34" s="9" t="s">
        <v>109</v>
      </c>
      <c r="W34" s="5">
        <v>16.507</v>
      </c>
      <c r="Z34" s="3" t="s">
        <v>253</v>
      </c>
      <c r="AB34" s="6" t="s">
        <v>84</v>
      </c>
      <c r="AJ34" s="11" t="s">
        <v>215</v>
      </c>
      <c r="AK34" s="11" t="s">
        <v>216</v>
      </c>
    </row>
    <row r="35" spans="4:24" ht="12">
      <c r="D35" s="165" t="s">
        <v>254</v>
      </c>
      <c r="E35" s="166"/>
      <c r="F35" s="167"/>
      <c r="G35" s="168"/>
      <c r="H35" s="168"/>
      <c r="I35" s="168"/>
      <c r="J35" s="168"/>
      <c r="K35" s="169"/>
      <c r="L35" s="169"/>
      <c r="M35" s="166"/>
      <c r="N35" s="166"/>
      <c r="O35" s="167"/>
      <c r="P35" s="167"/>
      <c r="Q35" s="166"/>
      <c r="R35" s="166"/>
      <c r="S35" s="166"/>
      <c r="T35" s="170"/>
      <c r="U35" s="170"/>
      <c r="V35" s="170" t="s">
        <v>0</v>
      </c>
      <c r="W35" s="166"/>
      <c r="X35" s="167"/>
    </row>
    <row r="36" spans="4:23" ht="12">
      <c r="D36" s="171" t="s">
        <v>255</v>
      </c>
      <c r="E36" s="172">
        <v>0</v>
      </c>
      <c r="H36" s="172"/>
      <c r="I36" s="172"/>
      <c r="J36" s="172"/>
      <c r="L36" s="173">
        <f>SUM(L33:L35)</f>
        <v>0</v>
      </c>
      <c r="N36" s="174">
        <f>SUM(N33:N35)</f>
        <v>0</v>
      </c>
      <c r="W36" s="5">
        <f>SUM(W33:W35)</f>
        <v>16.507</v>
      </c>
    </row>
    <row r="38" ht="10.5">
      <c r="B38" s="3" t="s">
        <v>256</v>
      </c>
    </row>
    <row r="39" spans="1:37" ht="12">
      <c r="A39" s="1">
        <v>11</v>
      </c>
      <c r="B39" s="2" t="s">
        <v>250</v>
      </c>
      <c r="C39" s="3" t="s">
        <v>257</v>
      </c>
      <c r="D39" s="4" t="s">
        <v>258</v>
      </c>
      <c r="E39" s="5">
        <v>0</v>
      </c>
      <c r="F39" s="6" t="s">
        <v>232</v>
      </c>
      <c r="K39" s="8">
        <v>0.00199</v>
      </c>
      <c r="L39" s="8">
        <f>E39*K39</f>
        <v>0</v>
      </c>
      <c r="N39" s="5">
        <f>E39*M39</f>
        <v>0</v>
      </c>
      <c r="O39" s="6">
        <v>20</v>
      </c>
      <c r="P39" s="6" t="s">
        <v>213</v>
      </c>
      <c r="V39" s="9" t="s">
        <v>109</v>
      </c>
      <c r="W39" s="5">
        <v>12.201</v>
      </c>
      <c r="Z39" s="3" t="s">
        <v>259</v>
      </c>
      <c r="AB39" s="6" t="s">
        <v>84</v>
      </c>
      <c r="AJ39" s="11" t="s">
        <v>215</v>
      </c>
      <c r="AK39" s="11" t="s">
        <v>216</v>
      </c>
    </row>
    <row r="40" spans="4:24" ht="12">
      <c r="D40" s="165" t="s">
        <v>260</v>
      </c>
      <c r="E40" s="166"/>
      <c r="F40" s="167"/>
      <c r="G40" s="168"/>
      <c r="H40" s="168"/>
      <c r="I40" s="168"/>
      <c r="J40" s="168"/>
      <c r="K40" s="169"/>
      <c r="L40" s="169"/>
      <c r="M40" s="166"/>
      <c r="N40" s="166"/>
      <c r="O40" s="167"/>
      <c r="P40" s="167"/>
      <c r="Q40" s="166"/>
      <c r="R40" s="166"/>
      <c r="S40" s="166"/>
      <c r="T40" s="170"/>
      <c r="U40" s="170"/>
      <c r="V40" s="170" t="s">
        <v>0</v>
      </c>
      <c r="W40" s="166"/>
      <c r="X40" s="167"/>
    </row>
    <row r="41" spans="1:37" ht="12">
      <c r="A41" s="1">
        <v>12</v>
      </c>
      <c r="B41" s="2" t="s">
        <v>250</v>
      </c>
      <c r="C41" s="3" t="s">
        <v>261</v>
      </c>
      <c r="D41" s="4" t="s">
        <v>262</v>
      </c>
      <c r="E41" s="5">
        <v>0</v>
      </c>
      <c r="F41" s="6" t="s">
        <v>232</v>
      </c>
      <c r="L41" s="8">
        <f>E41*K41</f>
        <v>0</v>
      </c>
      <c r="N41" s="5">
        <f>E41*M41</f>
        <v>0</v>
      </c>
      <c r="O41" s="6">
        <v>20</v>
      </c>
      <c r="P41" s="6" t="s">
        <v>213</v>
      </c>
      <c r="V41" s="9" t="s">
        <v>109</v>
      </c>
      <c r="W41" s="5">
        <v>6.574</v>
      </c>
      <c r="Z41" s="3" t="s">
        <v>259</v>
      </c>
      <c r="AB41" s="6" t="s">
        <v>84</v>
      </c>
      <c r="AJ41" s="11" t="s">
        <v>215</v>
      </c>
      <c r="AK41" s="11" t="s">
        <v>216</v>
      </c>
    </row>
    <row r="42" spans="1:37" ht="12">
      <c r="A42" s="1">
        <v>13</v>
      </c>
      <c r="B42" s="2" t="s">
        <v>250</v>
      </c>
      <c r="C42" s="3" t="s">
        <v>263</v>
      </c>
      <c r="D42" s="4" t="s">
        <v>264</v>
      </c>
      <c r="E42" s="5">
        <v>0</v>
      </c>
      <c r="F42" s="6" t="s">
        <v>232</v>
      </c>
      <c r="K42" s="8">
        <v>0.00298</v>
      </c>
      <c r="L42" s="8">
        <f>E42*K42</f>
        <v>0</v>
      </c>
      <c r="N42" s="5">
        <f>E42*M42</f>
        <v>0</v>
      </c>
      <c r="O42" s="6">
        <v>20</v>
      </c>
      <c r="P42" s="6" t="s">
        <v>213</v>
      </c>
      <c r="V42" s="9" t="s">
        <v>109</v>
      </c>
      <c r="W42" s="5">
        <v>11.977</v>
      </c>
      <c r="Z42" s="3" t="s">
        <v>259</v>
      </c>
      <c r="AB42" s="6" t="s">
        <v>84</v>
      </c>
      <c r="AJ42" s="11" t="s">
        <v>215</v>
      </c>
      <c r="AK42" s="11" t="s">
        <v>216</v>
      </c>
    </row>
    <row r="43" spans="1:37" ht="12">
      <c r="A43" s="1">
        <v>14</v>
      </c>
      <c r="B43" s="2" t="s">
        <v>250</v>
      </c>
      <c r="C43" s="3" t="s">
        <v>265</v>
      </c>
      <c r="D43" s="4" t="s">
        <v>266</v>
      </c>
      <c r="E43" s="5">
        <v>0</v>
      </c>
      <c r="F43" s="6" t="s">
        <v>232</v>
      </c>
      <c r="L43" s="8">
        <f>E43*K43</f>
        <v>0</v>
      </c>
      <c r="N43" s="5">
        <f>E43*M43</f>
        <v>0</v>
      </c>
      <c r="O43" s="6">
        <v>20</v>
      </c>
      <c r="P43" s="6" t="s">
        <v>213</v>
      </c>
      <c r="V43" s="9" t="s">
        <v>109</v>
      </c>
      <c r="W43" s="5">
        <v>5.179</v>
      </c>
      <c r="Z43" s="3" t="s">
        <v>259</v>
      </c>
      <c r="AB43" s="6" t="s">
        <v>84</v>
      </c>
      <c r="AJ43" s="11" t="s">
        <v>215</v>
      </c>
      <c r="AK43" s="11" t="s">
        <v>216</v>
      </c>
    </row>
    <row r="44" spans="4:23" ht="12">
      <c r="D44" s="171" t="s">
        <v>267</v>
      </c>
      <c r="E44" s="172">
        <f>J44</f>
        <v>0</v>
      </c>
      <c r="H44" s="172"/>
      <c r="I44" s="172"/>
      <c r="J44" s="172"/>
      <c r="L44" s="173">
        <f>SUM(L38:L43)</f>
        <v>0</v>
      </c>
      <c r="N44" s="174">
        <f>SUM(N38:N43)</f>
        <v>0</v>
      </c>
      <c r="W44" s="5">
        <f>SUM(W38:W43)</f>
        <v>35.931</v>
      </c>
    </row>
    <row r="46" ht="10.5">
      <c r="B46" s="3" t="s">
        <v>268</v>
      </c>
    </row>
    <row r="47" spans="1:37" ht="12">
      <c r="A47" s="1">
        <v>15</v>
      </c>
      <c r="B47" s="2" t="s">
        <v>250</v>
      </c>
      <c r="C47" s="3" t="s">
        <v>269</v>
      </c>
      <c r="D47" s="4" t="s">
        <v>270</v>
      </c>
      <c r="E47" s="5">
        <v>0</v>
      </c>
      <c r="F47" s="6" t="s">
        <v>232</v>
      </c>
      <c r="K47" s="8">
        <v>0.05699</v>
      </c>
      <c r="L47" s="8">
        <f>E47*K47</f>
        <v>0</v>
      </c>
      <c r="N47" s="5">
        <f>E47*M47</f>
        <v>0</v>
      </c>
      <c r="O47" s="6">
        <v>20</v>
      </c>
      <c r="P47" s="6" t="s">
        <v>213</v>
      </c>
      <c r="V47" s="9" t="s">
        <v>109</v>
      </c>
      <c r="W47" s="5">
        <v>15.184</v>
      </c>
      <c r="Z47" s="3" t="s">
        <v>271</v>
      </c>
      <c r="AB47" s="6" t="s">
        <v>84</v>
      </c>
      <c r="AJ47" s="11" t="s">
        <v>215</v>
      </c>
      <c r="AK47" s="11" t="s">
        <v>216</v>
      </c>
    </row>
    <row r="48" spans="4:24" ht="12">
      <c r="D48" s="165" t="s">
        <v>272</v>
      </c>
      <c r="E48" s="166"/>
      <c r="F48" s="167"/>
      <c r="G48" s="168"/>
      <c r="H48" s="168"/>
      <c r="I48" s="168"/>
      <c r="J48" s="168"/>
      <c r="K48" s="169"/>
      <c r="L48" s="169"/>
      <c r="M48" s="166"/>
      <c r="N48" s="166"/>
      <c r="O48" s="167"/>
      <c r="P48" s="167"/>
      <c r="Q48" s="166"/>
      <c r="R48" s="166"/>
      <c r="S48" s="166"/>
      <c r="T48" s="170"/>
      <c r="U48" s="170"/>
      <c r="V48" s="170" t="s">
        <v>0</v>
      </c>
      <c r="W48" s="166"/>
      <c r="X48" s="167"/>
    </row>
    <row r="49" spans="1:37" ht="12">
      <c r="A49" s="1">
        <v>16</v>
      </c>
      <c r="B49" s="2" t="s">
        <v>250</v>
      </c>
      <c r="C49" s="3" t="s">
        <v>273</v>
      </c>
      <c r="D49" s="4" t="s">
        <v>274</v>
      </c>
      <c r="E49" s="5">
        <v>0</v>
      </c>
      <c r="F49" s="6" t="s">
        <v>212</v>
      </c>
      <c r="K49" s="8">
        <v>2.25634</v>
      </c>
      <c r="L49" s="8">
        <f>E49*K49</f>
        <v>0</v>
      </c>
      <c r="N49" s="5">
        <f>E49*M49</f>
        <v>0</v>
      </c>
      <c r="O49" s="6">
        <v>20</v>
      </c>
      <c r="P49" s="6" t="s">
        <v>213</v>
      </c>
      <c r="V49" s="9" t="s">
        <v>109</v>
      </c>
      <c r="W49" s="5">
        <v>49.964</v>
      </c>
      <c r="Z49" s="3" t="s">
        <v>275</v>
      </c>
      <c r="AB49" s="6" t="s">
        <v>84</v>
      </c>
      <c r="AJ49" s="11" t="s">
        <v>215</v>
      </c>
      <c r="AK49" s="11" t="s">
        <v>216</v>
      </c>
    </row>
    <row r="50" spans="4:24" ht="12">
      <c r="D50" s="165" t="s">
        <v>276</v>
      </c>
      <c r="E50" s="166"/>
      <c r="F50" s="167"/>
      <c r="G50" s="168"/>
      <c r="H50" s="168"/>
      <c r="I50" s="168"/>
      <c r="J50" s="168"/>
      <c r="K50" s="169"/>
      <c r="L50" s="169"/>
      <c r="M50" s="166"/>
      <c r="N50" s="166"/>
      <c r="O50" s="167"/>
      <c r="P50" s="167"/>
      <c r="Q50" s="166"/>
      <c r="R50" s="166"/>
      <c r="S50" s="166"/>
      <c r="T50" s="170"/>
      <c r="U50" s="170"/>
      <c r="V50" s="170" t="s">
        <v>0</v>
      </c>
      <c r="W50" s="166"/>
      <c r="X50" s="167"/>
    </row>
    <row r="51" spans="4:24" ht="12">
      <c r="D51" s="165" t="s">
        <v>277</v>
      </c>
      <c r="E51" s="166"/>
      <c r="F51" s="167"/>
      <c r="G51" s="168"/>
      <c r="H51" s="168"/>
      <c r="I51" s="168"/>
      <c r="J51" s="168"/>
      <c r="K51" s="169"/>
      <c r="L51" s="169"/>
      <c r="M51" s="166"/>
      <c r="N51" s="166"/>
      <c r="O51" s="167"/>
      <c r="P51" s="167"/>
      <c r="Q51" s="166"/>
      <c r="R51" s="166"/>
      <c r="S51" s="166"/>
      <c r="T51" s="170"/>
      <c r="U51" s="170"/>
      <c r="V51" s="170" t="s">
        <v>0</v>
      </c>
      <c r="W51" s="166"/>
      <c r="X51" s="167"/>
    </row>
    <row r="52" spans="1:37" ht="12">
      <c r="A52" s="1">
        <v>17</v>
      </c>
      <c r="B52" s="2" t="s">
        <v>250</v>
      </c>
      <c r="C52" s="3" t="s">
        <v>278</v>
      </c>
      <c r="D52" s="4" t="s">
        <v>279</v>
      </c>
      <c r="E52" s="5">
        <v>0</v>
      </c>
      <c r="F52" s="6" t="s">
        <v>212</v>
      </c>
      <c r="K52" s="8">
        <v>0.01</v>
      </c>
      <c r="L52" s="8">
        <f>E52*K52</f>
        <v>0</v>
      </c>
      <c r="N52" s="5">
        <f>E52*M52</f>
        <v>0</v>
      </c>
      <c r="O52" s="6">
        <v>20</v>
      </c>
      <c r="P52" s="6" t="s">
        <v>213</v>
      </c>
      <c r="V52" s="9" t="s">
        <v>109</v>
      </c>
      <c r="W52" s="5">
        <v>15.003</v>
      </c>
      <c r="Z52" s="3" t="s">
        <v>259</v>
      </c>
      <c r="AB52" s="6" t="s">
        <v>84</v>
      </c>
      <c r="AJ52" s="11" t="s">
        <v>215</v>
      </c>
      <c r="AK52" s="11" t="s">
        <v>216</v>
      </c>
    </row>
    <row r="53" spans="1:37" ht="12">
      <c r="A53" s="1">
        <v>18</v>
      </c>
      <c r="B53" s="2" t="s">
        <v>250</v>
      </c>
      <c r="C53" s="3" t="s">
        <v>280</v>
      </c>
      <c r="D53" s="4" t="s">
        <v>281</v>
      </c>
      <c r="E53" s="5">
        <v>0</v>
      </c>
      <c r="F53" s="6" t="s">
        <v>212</v>
      </c>
      <c r="L53" s="8">
        <f>E53*K53</f>
        <v>0</v>
      </c>
      <c r="N53" s="5">
        <f>E53*M53</f>
        <v>0</v>
      </c>
      <c r="O53" s="6">
        <v>20</v>
      </c>
      <c r="P53" s="6" t="s">
        <v>213</v>
      </c>
      <c r="V53" s="9" t="s">
        <v>109</v>
      </c>
      <c r="W53" s="5">
        <v>4.556</v>
      </c>
      <c r="Z53" s="3" t="s">
        <v>259</v>
      </c>
      <c r="AB53" s="6" t="s">
        <v>84</v>
      </c>
      <c r="AJ53" s="11" t="s">
        <v>215</v>
      </c>
      <c r="AK53" s="11" t="s">
        <v>216</v>
      </c>
    </row>
    <row r="54" spans="1:37" ht="12">
      <c r="A54" s="1">
        <v>19</v>
      </c>
      <c r="B54" s="2" t="s">
        <v>241</v>
      </c>
      <c r="C54" s="3" t="s">
        <v>282</v>
      </c>
      <c r="D54" s="4" t="s">
        <v>283</v>
      </c>
      <c r="E54" s="5">
        <v>0</v>
      </c>
      <c r="F54" s="6" t="s">
        <v>212</v>
      </c>
      <c r="L54" s="8">
        <f>E54*K54</f>
        <v>0</v>
      </c>
      <c r="N54" s="5">
        <f>E54*M54</f>
        <v>0</v>
      </c>
      <c r="O54" s="6">
        <v>20</v>
      </c>
      <c r="P54" s="6" t="s">
        <v>213</v>
      </c>
      <c r="V54" s="9" t="s">
        <v>109</v>
      </c>
      <c r="W54" s="5">
        <v>7.846</v>
      </c>
      <c r="Z54" s="3" t="s">
        <v>259</v>
      </c>
      <c r="AB54" s="6" t="s">
        <v>84</v>
      </c>
      <c r="AJ54" s="11" t="s">
        <v>215</v>
      </c>
      <c r="AK54" s="11" t="s">
        <v>216</v>
      </c>
    </row>
    <row r="55" spans="1:37" ht="12">
      <c r="A55" s="1">
        <v>20</v>
      </c>
      <c r="B55" s="2" t="s">
        <v>250</v>
      </c>
      <c r="C55" s="3" t="s">
        <v>284</v>
      </c>
      <c r="D55" s="4" t="s">
        <v>285</v>
      </c>
      <c r="E55" s="5">
        <v>0</v>
      </c>
      <c r="F55" s="6" t="s">
        <v>286</v>
      </c>
      <c r="K55" s="8">
        <v>1.04143</v>
      </c>
      <c r="L55" s="8">
        <f>E55*K55</f>
        <v>0</v>
      </c>
      <c r="N55" s="5">
        <f>E55*M55</f>
        <v>0</v>
      </c>
      <c r="O55" s="6">
        <v>20</v>
      </c>
      <c r="P55" s="6" t="s">
        <v>213</v>
      </c>
      <c r="V55" s="9" t="s">
        <v>109</v>
      </c>
      <c r="W55" s="5">
        <v>36.012</v>
      </c>
      <c r="Z55" s="3" t="s">
        <v>275</v>
      </c>
      <c r="AB55" s="6" t="s">
        <v>84</v>
      </c>
      <c r="AJ55" s="11" t="s">
        <v>215</v>
      </c>
      <c r="AK55" s="11" t="s">
        <v>216</v>
      </c>
    </row>
    <row r="56" spans="4:24" ht="12">
      <c r="D56" s="165" t="s">
        <v>287</v>
      </c>
      <c r="E56" s="166"/>
      <c r="F56" s="167"/>
      <c r="G56" s="168"/>
      <c r="H56" s="168"/>
      <c r="I56" s="168"/>
      <c r="J56" s="168"/>
      <c r="K56" s="169"/>
      <c r="L56" s="169"/>
      <c r="M56" s="166"/>
      <c r="N56" s="166"/>
      <c r="O56" s="167"/>
      <c r="P56" s="167"/>
      <c r="Q56" s="166"/>
      <c r="R56" s="166"/>
      <c r="S56" s="166"/>
      <c r="T56" s="170"/>
      <c r="U56" s="170"/>
      <c r="V56" s="170" t="s">
        <v>0</v>
      </c>
      <c r="W56" s="166"/>
      <c r="X56" s="167"/>
    </row>
    <row r="57" spans="1:37" ht="12">
      <c r="A57" s="1">
        <v>21</v>
      </c>
      <c r="B57" s="2" t="s">
        <v>250</v>
      </c>
      <c r="C57" s="3" t="s">
        <v>288</v>
      </c>
      <c r="D57" s="4" t="s">
        <v>289</v>
      </c>
      <c r="E57" s="5">
        <v>0</v>
      </c>
      <c r="F57" s="6" t="s">
        <v>286</v>
      </c>
      <c r="K57" s="8">
        <v>0.98901</v>
      </c>
      <c r="L57" s="8">
        <f>E57*K57</f>
        <v>0</v>
      </c>
      <c r="N57" s="5">
        <f>E57*M57</f>
        <v>0</v>
      </c>
      <c r="O57" s="6">
        <v>20</v>
      </c>
      <c r="P57" s="6" t="s">
        <v>213</v>
      </c>
      <c r="V57" s="9" t="s">
        <v>109</v>
      </c>
      <c r="W57" s="5">
        <v>6.473</v>
      </c>
      <c r="Z57" s="3" t="s">
        <v>259</v>
      </c>
      <c r="AB57" s="6" t="s">
        <v>84</v>
      </c>
      <c r="AJ57" s="11" t="s">
        <v>215</v>
      </c>
      <c r="AK57" s="11" t="s">
        <v>216</v>
      </c>
    </row>
    <row r="58" spans="1:37" ht="12">
      <c r="A58" s="1">
        <v>22</v>
      </c>
      <c r="B58" s="2" t="s">
        <v>250</v>
      </c>
      <c r="C58" s="3" t="s">
        <v>290</v>
      </c>
      <c r="D58" s="4" t="s">
        <v>291</v>
      </c>
      <c r="E58" s="5">
        <v>0</v>
      </c>
      <c r="F58" s="6" t="s">
        <v>232</v>
      </c>
      <c r="K58" s="8">
        <v>0.00627</v>
      </c>
      <c r="L58" s="8">
        <f>E58*K58</f>
        <v>0</v>
      </c>
      <c r="N58" s="5">
        <f>E58*M58</f>
        <v>0</v>
      </c>
      <c r="O58" s="6">
        <v>20</v>
      </c>
      <c r="P58" s="6" t="s">
        <v>213</v>
      </c>
      <c r="V58" s="9" t="s">
        <v>109</v>
      </c>
      <c r="W58" s="5">
        <v>0.567</v>
      </c>
      <c r="Z58" s="3" t="s">
        <v>275</v>
      </c>
      <c r="AB58" s="6" t="s">
        <v>84</v>
      </c>
      <c r="AJ58" s="11" t="s">
        <v>215</v>
      </c>
      <c r="AK58" s="11" t="s">
        <v>216</v>
      </c>
    </row>
    <row r="59" spans="4:24" ht="12">
      <c r="D59" s="165" t="s">
        <v>292</v>
      </c>
      <c r="E59" s="166"/>
      <c r="F59" s="167"/>
      <c r="G59" s="168"/>
      <c r="H59" s="168"/>
      <c r="I59" s="168"/>
      <c r="J59" s="168"/>
      <c r="K59" s="169"/>
      <c r="L59" s="169"/>
      <c r="M59" s="166"/>
      <c r="N59" s="166"/>
      <c r="O59" s="167"/>
      <c r="P59" s="167"/>
      <c r="Q59" s="166"/>
      <c r="R59" s="166"/>
      <c r="S59" s="166"/>
      <c r="T59" s="170"/>
      <c r="U59" s="170"/>
      <c r="V59" s="170" t="s">
        <v>0</v>
      </c>
      <c r="W59" s="166"/>
      <c r="X59" s="167"/>
    </row>
    <row r="60" spans="4:24" ht="12">
      <c r="D60" s="165" t="s">
        <v>293</v>
      </c>
      <c r="E60" s="166"/>
      <c r="F60" s="167"/>
      <c r="G60" s="168"/>
      <c r="H60" s="168"/>
      <c r="I60" s="168"/>
      <c r="J60" s="168"/>
      <c r="K60" s="169"/>
      <c r="L60" s="169"/>
      <c r="M60" s="166"/>
      <c r="N60" s="166"/>
      <c r="O60" s="167"/>
      <c r="P60" s="167"/>
      <c r="Q60" s="166"/>
      <c r="R60" s="166"/>
      <c r="S60" s="166"/>
      <c r="T60" s="170"/>
      <c r="U60" s="170"/>
      <c r="V60" s="170" t="s">
        <v>0</v>
      </c>
      <c r="W60" s="166"/>
      <c r="X60" s="167"/>
    </row>
    <row r="61" spans="1:37" ht="12">
      <c r="A61" s="1">
        <v>23</v>
      </c>
      <c r="B61" s="2" t="s">
        <v>250</v>
      </c>
      <c r="C61" s="3" t="s">
        <v>294</v>
      </c>
      <c r="D61" s="4" t="s">
        <v>295</v>
      </c>
      <c r="E61" s="5">
        <v>0</v>
      </c>
      <c r="F61" s="6" t="s">
        <v>212</v>
      </c>
      <c r="K61" s="8">
        <v>1.837</v>
      </c>
      <c r="L61" s="8">
        <f>E61*K61</f>
        <v>0</v>
      </c>
      <c r="N61" s="5">
        <f>E61*M61</f>
        <v>0</v>
      </c>
      <c r="O61" s="6">
        <v>20</v>
      </c>
      <c r="P61" s="6" t="s">
        <v>213</v>
      </c>
      <c r="V61" s="9" t="s">
        <v>109</v>
      </c>
      <c r="W61" s="5">
        <v>21.848</v>
      </c>
      <c r="Z61" s="3" t="s">
        <v>253</v>
      </c>
      <c r="AB61" s="6" t="s">
        <v>84</v>
      </c>
      <c r="AJ61" s="11" t="s">
        <v>215</v>
      </c>
      <c r="AK61" s="11" t="s">
        <v>216</v>
      </c>
    </row>
    <row r="62" spans="4:24" ht="12">
      <c r="D62" s="165" t="s">
        <v>296</v>
      </c>
      <c r="E62" s="166"/>
      <c r="F62" s="167"/>
      <c r="G62" s="168"/>
      <c r="H62" s="168"/>
      <c r="I62" s="168"/>
      <c r="J62" s="168"/>
      <c r="K62" s="169"/>
      <c r="L62" s="169"/>
      <c r="M62" s="166"/>
      <c r="N62" s="166"/>
      <c r="O62" s="167"/>
      <c r="P62" s="167"/>
      <c r="Q62" s="166"/>
      <c r="R62" s="166"/>
      <c r="S62" s="166"/>
      <c r="T62" s="170"/>
      <c r="U62" s="170"/>
      <c r="V62" s="170" t="s">
        <v>0</v>
      </c>
      <c r="W62" s="166"/>
      <c r="X62" s="167"/>
    </row>
    <row r="63" spans="4:23" ht="12">
      <c r="D63" s="171" t="s">
        <v>297</v>
      </c>
      <c r="E63" s="172">
        <f>J63</f>
        <v>0</v>
      </c>
      <c r="H63" s="172"/>
      <c r="I63" s="172"/>
      <c r="J63" s="172"/>
      <c r="L63" s="173">
        <f>SUM(L46:L62)</f>
        <v>0</v>
      </c>
      <c r="N63" s="174">
        <f>SUM(N46:N62)</f>
        <v>0</v>
      </c>
      <c r="W63" s="5">
        <f>SUM(W46:W62)</f>
        <v>157.45300000000003</v>
      </c>
    </row>
    <row r="65" ht="10.5">
      <c r="B65" s="3" t="s">
        <v>298</v>
      </c>
    </row>
    <row r="66" spans="1:37" ht="12">
      <c r="A66" s="1">
        <v>24</v>
      </c>
      <c r="B66" s="2" t="s">
        <v>250</v>
      </c>
      <c r="C66" s="3" t="s">
        <v>299</v>
      </c>
      <c r="D66" s="4" t="s">
        <v>300</v>
      </c>
      <c r="E66" s="5">
        <v>52</v>
      </c>
      <c r="F66" s="6" t="s">
        <v>301</v>
      </c>
      <c r="L66" s="8">
        <f>E66*K66</f>
        <v>0</v>
      </c>
      <c r="N66" s="5">
        <f>E66*M66</f>
        <v>0</v>
      </c>
      <c r="O66" s="6">
        <v>20</v>
      </c>
      <c r="P66" s="6" t="s">
        <v>213</v>
      </c>
      <c r="V66" s="9" t="s">
        <v>109</v>
      </c>
      <c r="W66" s="5">
        <v>3.536</v>
      </c>
      <c r="Z66" s="3" t="s">
        <v>275</v>
      </c>
      <c r="AB66" s="6" t="s">
        <v>84</v>
      </c>
      <c r="AJ66" s="11" t="s">
        <v>215</v>
      </c>
      <c r="AK66" s="11" t="s">
        <v>216</v>
      </c>
    </row>
    <row r="67" spans="1:37" ht="24">
      <c r="A67" s="1">
        <v>25</v>
      </c>
      <c r="B67" s="2" t="s">
        <v>250</v>
      </c>
      <c r="C67" s="3" t="s">
        <v>302</v>
      </c>
      <c r="D67" s="4" t="s">
        <v>303</v>
      </c>
      <c r="E67" s="5">
        <v>44</v>
      </c>
      <c r="F67" s="6" t="s">
        <v>301</v>
      </c>
      <c r="K67" s="8">
        <v>5E-05</v>
      </c>
      <c r="L67" s="8">
        <f>E67*K67</f>
        <v>0.0022</v>
      </c>
      <c r="N67" s="5">
        <f>E67*M67</f>
        <v>0</v>
      </c>
      <c r="O67" s="6">
        <v>20</v>
      </c>
      <c r="P67" s="6" t="s">
        <v>213</v>
      </c>
      <c r="V67" s="9" t="s">
        <v>109</v>
      </c>
      <c r="W67" s="5">
        <v>7.656</v>
      </c>
      <c r="Z67" s="3" t="s">
        <v>275</v>
      </c>
      <c r="AB67" s="6" t="s">
        <v>84</v>
      </c>
      <c r="AJ67" s="11" t="s">
        <v>215</v>
      </c>
      <c r="AK67" s="11" t="s">
        <v>216</v>
      </c>
    </row>
    <row r="68" spans="4:24" ht="12">
      <c r="D68" s="165" t="s">
        <v>304</v>
      </c>
      <c r="E68" s="166"/>
      <c r="F68" s="167"/>
      <c r="G68" s="168"/>
      <c r="H68" s="168"/>
      <c r="I68" s="168"/>
      <c r="J68" s="168"/>
      <c r="K68" s="169"/>
      <c r="L68" s="169"/>
      <c r="M68" s="166"/>
      <c r="N68" s="166"/>
      <c r="O68" s="167"/>
      <c r="P68" s="167"/>
      <c r="Q68" s="166"/>
      <c r="R68" s="166"/>
      <c r="S68" s="166"/>
      <c r="T68" s="170"/>
      <c r="U68" s="170"/>
      <c r="V68" s="170" t="s">
        <v>0</v>
      </c>
      <c r="W68" s="166"/>
      <c r="X68" s="167"/>
    </row>
    <row r="69" spans="4:23" ht="12">
      <c r="D69" s="171" t="s">
        <v>305</v>
      </c>
      <c r="E69" s="172">
        <f>J69</f>
        <v>0</v>
      </c>
      <c r="H69" s="172"/>
      <c r="I69" s="172"/>
      <c r="J69" s="172"/>
      <c r="L69" s="173">
        <f>SUM(L65:L68)</f>
        <v>0.0022</v>
      </c>
      <c r="N69" s="174">
        <f>SUM(N65:N68)</f>
        <v>0</v>
      </c>
      <c r="W69" s="5">
        <f>SUM(W65:W68)</f>
        <v>11.192</v>
      </c>
    </row>
    <row r="71" spans="4:23" ht="12">
      <c r="D71" s="171" t="s">
        <v>306</v>
      </c>
      <c r="E71" s="174">
        <f>J71</f>
        <v>0</v>
      </c>
      <c r="H71" s="172"/>
      <c r="I71" s="172"/>
      <c r="J71" s="172"/>
      <c r="L71" s="173">
        <f>+L20+L31+L36+L44+L63+L69</f>
        <v>0.0022</v>
      </c>
      <c r="N71" s="174">
        <f>+N20+N31+N36+N44+N63+N69</f>
        <v>0</v>
      </c>
      <c r="W71" s="5">
        <f>+W20+W31+W36+W44+W63+W69</f>
        <v>596.991</v>
      </c>
    </row>
    <row r="73" ht="10.5">
      <c r="B73" s="164" t="s">
        <v>307</v>
      </c>
    </row>
    <row r="74" ht="10.5">
      <c r="B74" s="3" t="s">
        <v>308</v>
      </c>
    </row>
    <row r="75" spans="1:37" ht="12">
      <c r="A75" s="1">
        <v>26</v>
      </c>
      <c r="B75" s="2" t="s">
        <v>309</v>
      </c>
      <c r="C75" s="3" t="s">
        <v>310</v>
      </c>
      <c r="D75" s="4" t="s">
        <v>311</v>
      </c>
      <c r="E75" s="5">
        <v>89.245</v>
      </c>
      <c r="F75" s="6" t="s">
        <v>232</v>
      </c>
      <c r="L75" s="8">
        <f>E75*K75</f>
        <v>0</v>
      </c>
      <c r="N75" s="5">
        <f>E75*M75</f>
        <v>0</v>
      </c>
      <c r="O75" s="6">
        <v>20</v>
      </c>
      <c r="P75" s="6" t="s">
        <v>213</v>
      </c>
      <c r="V75" s="9" t="s">
        <v>312</v>
      </c>
      <c r="W75" s="5">
        <v>0.625</v>
      </c>
      <c r="Z75" s="3" t="s">
        <v>313</v>
      </c>
      <c r="AB75" s="6" t="s">
        <v>84</v>
      </c>
      <c r="AJ75" s="11" t="s">
        <v>314</v>
      </c>
      <c r="AK75" s="11" t="s">
        <v>216</v>
      </c>
    </row>
    <row r="76" spans="4:24" ht="12">
      <c r="D76" s="165" t="s">
        <v>315</v>
      </c>
      <c r="E76" s="166"/>
      <c r="F76" s="167"/>
      <c r="G76" s="168"/>
      <c r="H76" s="168"/>
      <c r="I76" s="168"/>
      <c r="J76" s="168"/>
      <c r="K76" s="169"/>
      <c r="L76" s="169"/>
      <c r="M76" s="166"/>
      <c r="N76" s="166"/>
      <c r="O76" s="167"/>
      <c r="P76" s="167"/>
      <c r="Q76" s="166"/>
      <c r="R76" s="166"/>
      <c r="S76" s="166"/>
      <c r="T76" s="170"/>
      <c r="U76" s="170"/>
      <c r="V76" s="170" t="s">
        <v>0</v>
      </c>
      <c r="W76" s="166"/>
      <c r="X76" s="167"/>
    </row>
    <row r="77" spans="4:23" ht="12">
      <c r="D77" s="171" t="s">
        <v>316</v>
      </c>
      <c r="E77" s="172">
        <f>J77</f>
        <v>0</v>
      </c>
      <c r="H77" s="172"/>
      <c r="I77" s="172"/>
      <c r="J77" s="172"/>
      <c r="L77" s="173">
        <f>SUM(L73:L76)</f>
        <v>0</v>
      </c>
      <c r="N77" s="174">
        <f>SUM(N73:N76)</f>
        <v>0</v>
      </c>
      <c r="W77" s="5">
        <f>SUM(W73:W76)</f>
        <v>0.625</v>
      </c>
    </row>
    <row r="79" ht="10.5">
      <c r="B79" s="3" t="s">
        <v>317</v>
      </c>
    </row>
    <row r="80" spans="1:37" ht="12">
      <c r="A80" s="1">
        <v>27</v>
      </c>
      <c r="B80" s="2" t="s">
        <v>318</v>
      </c>
      <c r="C80" s="3" t="s">
        <v>319</v>
      </c>
      <c r="D80" s="4" t="s">
        <v>320</v>
      </c>
      <c r="E80" s="5">
        <v>12</v>
      </c>
      <c r="F80" s="6" t="s">
        <v>301</v>
      </c>
      <c r="L80" s="8">
        <f>E80*K80</f>
        <v>0</v>
      </c>
      <c r="N80" s="5">
        <f>E80*M80</f>
        <v>0</v>
      </c>
      <c r="O80" s="6">
        <v>20</v>
      </c>
      <c r="P80" s="6" t="s">
        <v>213</v>
      </c>
      <c r="V80" s="9" t="s">
        <v>101</v>
      </c>
      <c r="Z80" s="3" t="s">
        <v>275</v>
      </c>
      <c r="AA80" s="3" t="s">
        <v>213</v>
      </c>
      <c r="AB80" s="6">
        <v>2</v>
      </c>
      <c r="AJ80" s="11" t="s">
        <v>321</v>
      </c>
      <c r="AK80" s="11" t="s">
        <v>216</v>
      </c>
    </row>
    <row r="81" spans="1:37" ht="12">
      <c r="A81" s="1">
        <v>28</v>
      </c>
      <c r="B81" s="2" t="s">
        <v>318</v>
      </c>
      <c r="C81" s="3" t="s">
        <v>322</v>
      </c>
      <c r="D81" s="4" t="s">
        <v>323</v>
      </c>
      <c r="E81" s="5">
        <v>12</v>
      </c>
      <c r="F81" s="6" t="s">
        <v>301</v>
      </c>
      <c r="L81" s="8">
        <f>E81*K81</f>
        <v>0</v>
      </c>
      <c r="N81" s="5">
        <f>E81*M81</f>
        <v>0</v>
      </c>
      <c r="O81" s="6">
        <v>20</v>
      </c>
      <c r="P81" s="6" t="s">
        <v>213</v>
      </c>
      <c r="V81" s="9" t="s">
        <v>101</v>
      </c>
      <c r="Z81" s="3" t="s">
        <v>275</v>
      </c>
      <c r="AA81" s="3" t="s">
        <v>213</v>
      </c>
      <c r="AB81" s="6">
        <v>2</v>
      </c>
      <c r="AJ81" s="11" t="s">
        <v>321</v>
      </c>
      <c r="AK81" s="11" t="s">
        <v>216</v>
      </c>
    </row>
    <row r="82" spans="1:37" ht="12">
      <c r="A82" s="1">
        <v>29</v>
      </c>
      <c r="B82" s="2" t="s">
        <v>318</v>
      </c>
      <c r="C82" s="3" t="s">
        <v>324</v>
      </c>
      <c r="D82" s="4" t="s">
        <v>325</v>
      </c>
      <c r="E82" s="5">
        <v>189.071</v>
      </c>
      <c r="F82" s="6" t="s">
        <v>232</v>
      </c>
      <c r="L82" s="8">
        <f>E82*K82</f>
        <v>0</v>
      </c>
      <c r="N82" s="5">
        <f>E82*M82</f>
        <v>0</v>
      </c>
      <c r="O82" s="6">
        <v>20</v>
      </c>
      <c r="P82" s="6" t="s">
        <v>213</v>
      </c>
      <c r="V82" s="9" t="s">
        <v>101</v>
      </c>
      <c r="Z82" s="3" t="s">
        <v>326</v>
      </c>
      <c r="AA82" s="3" t="s">
        <v>327</v>
      </c>
      <c r="AB82" s="6">
        <v>2</v>
      </c>
      <c r="AJ82" s="11" t="s">
        <v>321</v>
      </c>
      <c r="AK82" s="11" t="s">
        <v>216</v>
      </c>
    </row>
    <row r="83" spans="1:37" ht="12">
      <c r="A83" s="1">
        <v>30</v>
      </c>
      <c r="B83" s="2" t="s">
        <v>318</v>
      </c>
      <c r="C83" s="3" t="s">
        <v>328</v>
      </c>
      <c r="D83" s="4" t="s">
        <v>329</v>
      </c>
      <c r="E83" s="5">
        <v>123</v>
      </c>
      <c r="F83" s="6" t="s">
        <v>301</v>
      </c>
      <c r="L83" s="8">
        <f>E83*K83</f>
        <v>0</v>
      </c>
      <c r="N83" s="5">
        <f>E83*M83</f>
        <v>0</v>
      </c>
      <c r="O83" s="6">
        <v>20</v>
      </c>
      <c r="P83" s="6" t="s">
        <v>213</v>
      </c>
      <c r="V83" s="9" t="s">
        <v>101</v>
      </c>
      <c r="Z83" s="3" t="s">
        <v>326</v>
      </c>
      <c r="AA83" s="3" t="s">
        <v>330</v>
      </c>
      <c r="AB83" s="6">
        <v>2</v>
      </c>
      <c r="AJ83" s="11" t="s">
        <v>321</v>
      </c>
      <c r="AK83" s="11" t="s">
        <v>216</v>
      </c>
    </row>
    <row r="84" spans="4:24" ht="12">
      <c r="D84" s="165" t="s">
        <v>331</v>
      </c>
      <c r="E84" s="166"/>
      <c r="F84" s="167"/>
      <c r="G84" s="168"/>
      <c r="H84" s="168"/>
      <c r="I84" s="168"/>
      <c r="J84" s="168"/>
      <c r="K84" s="169"/>
      <c r="L84" s="169"/>
      <c r="M84" s="166"/>
      <c r="N84" s="166"/>
      <c r="O84" s="167"/>
      <c r="P84" s="167"/>
      <c r="Q84" s="166"/>
      <c r="R84" s="166"/>
      <c r="S84" s="166"/>
      <c r="T84" s="170"/>
      <c r="U84" s="170"/>
      <c r="V84" s="170" t="s">
        <v>0</v>
      </c>
      <c r="W84" s="166"/>
      <c r="X84" s="167"/>
    </row>
    <row r="85" spans="1:37" ht="12">
      <c r="A85" s="1">
        <v>31</v>
      </c>
      <c r="B85" s="2" t="s">
        <v>318</v>
      </c>
      <c r="C85" s="3" t="s">
        <v>332</v>
      </c>
      <c r="D85" s="4" t="s">
        <v>333</v>
      </c>
      <c r="E85" s="5">
        <v>189.071</v>
      </c>
      <c r="F85" s="6" t="s">
        <v>232</v>
      </c>
      <c r="L85" s="8">
        <f>E85*K85</f>
        <v>0</v>
      </c>
      <c r="N85" s="5">
        <f>E85*M85</f>
        <v>0</v>
      </c>
      <c r="O85" s="6">
        <v>20</v>
      </c>
      <c r="P85" s="6" t="s">
        <v>213</v>
      </c>
      <c r="V85" s="9" t="s">
        <v>101</v>
      </c>
      <c r="Z85" s="3" t="s">
        <v>326</v>
      </c>
      <c r="AA85" s="3" t="s">
        <v>334</v>
      </c>
      <c r="AB85" s="6">
        <v>2</v>
      </c>
      <c r="AJ85" s="11" t="s">
        <v>321</v>
      </c>
      <c r="AK85" s="11" t="s">
        <v>216</v>
      </c>
    </row>
    <row r="86" spans="1:37" ht="12">
      <c r="A86" s="1">
        <v>32</v>
      </c>
      <c r="B86" s="2" t="s">
        <v>335</v>
      </c>
      <c r="C86" s="3" t="s">
        <v>336</v>
      </c>
      <c r="D86" s="4" t="s">
        <v>337</v>
      </c>
      <c r="E86" s="5">
        <v>180.068</v>
      </c>
      <c r="F86" s="6" t="s">
        <v>232</v>
      </c>
      <c r="L86" s="8">
        <f>E86*K86</f>
        <v>0</v>
      </c>
      <c r="N86" s="5">
        <f>E86*M86</f>
        <v>0</v>
      </c>
      <c r="O86" s="6">
        <v>20</v>
      </c>
      <c r="P86" s="6" t="s">
        <v>213</v>
      </c>
      <c r="V86" s="9" t="s">
        <v>312</v>
      </c>
      <c r="W86" s="5">
        <v>124.607</v>
      </c>
      <c r="Z86" s="3" t="s">
        <v>338</v>
      </c>
      <c r="AB86" s="6" t="s">
        <v>84</v>
      </c>
      <c r="AJ86" s="11" t="s">
        <v>314</v>
      </c>
      <c r="AK86" s="11" t="s">
        <v>216</v>
      </c>
    </row>
    <row r="87" spans="4:24" ht="12">
      <c r="D87" s="165" t="s">
        <v>339</v>
      </c>
      <c r="E87" s="166"/>
      <c r="F87" s="167"/>
      <c r="G87" s="168"/>
      <c r="H87" s="168"/>
      <c r="I87" s="168"/>
      <c r="J87" s="168"/>
      <c r="K87" s="169"/>
      <c r="L87" s="169"/>
      <c r="M87" s="166"/>
      <c r="N87" s="166"/>
      <c r="O87" s="167"/>
      <c r="P87" s="167"/>
      <c r="Q87" s="166"/>
      <c r="R87" s="166"/>
      <c r="S87" s="166"/>
      <c r="T87" s="170"/>
      <c r="U87" s="170"/>
      <c r="V87" s="170" t="s">
        <v>0</v>
      </c>
      <c r="W87" s="166"/>
      <c r="X87" s="167"/>
    </row>
    <row r="88" spans="1:37" ht="12">
      <c r="A88" s="1">
        <v>33</v>
      </c>
      <c r="B88" s="2" t="s">
        <v>335</v>
      </c>
      <c r="C88" s="3" t="s">
        <v>340</v>
      </c>
      <c r="D88" s="4" t="s">
        <v>341</v>
      </c>
      <c r="E88" s="5">
        <v>27.1</v>
      </c>
      <c r="F88" s="6" t="s">
        <v>342</v>
      </c>
      <c r="K88" s="8">
        <v>1E-05</v>
      </c>
      <c r="L88" s="8">
        <f>E88*K88</f>
        <v>0.00027100000000000003</v>
      </c>
      <c r="N88" s="5">
        <f>E88*M88</f>
        <v>0</v>
      </c>
      <c r="O88" s="6">
        <v>20</v>
      </c>
      <c r="P88" s="6" t="s">
        <v>213</v>
      </c>
      <c r="V88" s="9" t="s">
        <v>312</v>
      </c>
      <c r="W88" s="5">
        <v>6.016</v>
      </c>
      <c r="Z88" s="3" t="s">
        <v>338</v>
      </c>
      <c r="AB88" s="6" t="s">
        <v>84</v>
      </c>
      <c r="AJ88" s="11" t="s">
        <v>314</v>
      </c>
      <c r="AK88" s="11" t="s">
        <v>216</v>
      </c>
    </row>
    <row r="89" spans="1:37" ht="12">
      <c r="A89" s="1">
        <v>34</v>
      </c>
      <c r="B89" s="2" t="s">
        <v>335</v>
      </c>
      <c r="C89" s="3" t="s">
        <v>343</v>
      </c>
      <c r="D89" s="4" t="s">
        <v>344</v>
      </c>
      <c r="E89" s="5">
        <v>27.1</v>
      </c>
      <c r="F89" s="6" t="s">
        <v>342</v>
      </c>
      <c r="K89" s="8">
        <v>1E-05</v>
      </c>
      <c r="L89" s="8">
        <f>E89*K89</f>
        <v>0.00027100000000000003</v>
      </c>
      <c r="N89" s="5">
        <f>E89*M89</f>
        <v>0</v>
      </c>
      <c r="O89" s="6">
        <v>20</v>
      </c>
      <c r="P89" s="6" t="s">
        <v>213</v>
      </c>
      <c r="V89" s="9" t="s">
        <v>312</v>
      </c>
      <c r="W89" s="5">
        <v>5.745</v>
      </c>
      <c r="Z89" s="3" t="s">
        <v>338</v>
      </c>
      <c r="AB89" s="6" t="s">
        <v>84</v>
      </c>
      <c r="AJ89" s="11" t="s">
        <v>314</v>
      </c>
      <c r="AK89" s="11" t="s">
        <v>216</v>
      </c>
    </row>
    <row r="90" spans="1:37" ht="12">
      <c r="A90" s="1">
        <v>35</v>
      </c>
      <c r="B90" s="2" t="s">
        <v>335</v>
      </c>
      <c r="C90" s="3" t="s">
        <v>345</v>
      </c>
      <c r="D90" s="4" t="s">
        <v>346</v>
      </c>
      <c r="E90" s="5">
        <v>14</v>
      </c>
      <c r="F90" s="6" t="s">
        <v>342</v>
      </c>
      <c r="L90" s="8">
        <f>E90*K90</f>
        <v>0</v>
      </c>
      <c r="N90" s="5">
        <f>E90*M90</f>
        <v>0</v>
      </c>
      <c r="O90" s="6">
        <v>20</v>
      </c>
      <c r="P90" s="6" t="s">
        <v>213</v>
      </c>
      <c r="V90" s="9" t="s">
        <v>312</v>
      </c>
      <c r="W90" s="5">
        <v>1.554</v>
      </c>
      <c r="Z90" s="3" t="s">
        <v>338</v>
      </c>
      <c r="AB90" s="6" t="s">
        <v>84</v>
      </c>
      <c r="AJ90" s="11" t="s">
        <v>314</v>
      </c>
      <c r="AK90" s="11" t="s">
        <v>216</v>
      </c>
    </row>
    <row r="91" spans="1:37" ht="12">
      <c r="A91" s="1">
        <v>36</v>
      </c>
      <c r="B91" s="2" t="s">
        <v>335</v>
      </c>
      <c r="C91" s="3" t="s">
        <v>347</v>
      </c>
      <c r="D91" s="4" t="s">
        <v>348</v>
      </c>
      <c r="E91" s="5">
        <v>180.068</v>
      </c>
      <c r="F91" s="6" t="s">
        <v>232</v>
      </c>
      <c r="K91" s="8">
        <v>2E-05</v>
      </c>
      <c r="L91" s="8">
        <f>E91*K91</f>
        <v>0.0036013600000000005</v>
      </c>
      <c r="N91" s="5">
        <f>E91*M91</f>
        <v>0</v>
      </c>
      <c r="O91" s="6">
        <v>20</v>
      </c>
      <c r="P91" s="6" t="s">
        <v>213</v>
      </c>
      <c r="V91" s="9" t="s">
        <v>312</v>
      </c>
      <c r="W91" s="5">
        <v>16.206</v>
      </c>
      <c r="Z91" s="3" t="s">
        <v>338</v>
      </c>
      <c r="AB91" s="6" t="s">
        <v>84</v>
      </c>
      <c r="AJ91" s="11" t="s">
        <v>314</v>
      </c>
      <c r="AK91" s="11" t="s">
        <v>216</v>
      </c>
    </row>
    <row r="92" spans="4:23" ht="12">
      <c r="D92" s="171" t="s">
        <v>349</v>
      </c>
      <c r="E92" s="172">
        <f>J92</f>
        <v>0</v>
      </c>
      <c r="H92" s="172"/>
      <c r="I92" s="172"/>
      <c r="J92" s="172"/>
      <c r="L92" s="173">
        <f>SUM(L79:L91)</f>
        <v>0.0041433600000000004</v>
      </c>
      <c r="N92" s="174">
        <f>SUM(N79:N91)</f>
        <v>0</v>
      </c>
      <c r="W92" s="5">
        <f>SUM(W79:W91)</f>
        <v>154.128</v>
      </c>
    </row>
    <row r="94" ht="10.5">
      <c r="B94" s="3" t="s">
        <v>350</v>
      </c>
    </row>
    <row r="95" spans="1:37" ht="12">
      <c r="A95" s="1">
        <v>37</v>
      </c>
      <c r="B95" s="2" t="s">
        <v>351</v>
      </c>
      <c r="C95" s="3" t="s">
        <v>352</v>
      </c>
      <c r="D95" s="4" t="s">
        <v>353</v>
      </c>
      <c r="E95" s="5">
        <v>46</v>
      </c>
      <c r="F95" s="6" t="s">
        <v>342</v>
      </c>
      <c r="K95" s="8">
        <v>0.00026</v>
      </c>
      <c r="L95" s="8">
        <f>E95*K95</f>
        <v>0.011959999999999998</v>
      </c>
      <c r="N95" s="5">
        <f>E95*M95</f>
        <v>0</v>
      </c>
      <c r="O95" s="6">
        <v>20</v>
      </c>
      <c r="P95" s="6" t="s">
        <v>213</v>
      </c>
      <c r="V95" s="9" t="s">
        <v>312</v>
      </c>
      <c r="W95" s="5">
        <v>15.824</v>
      </c>
      <c r="Z95" s="3" t="s">
        <v>354</v>
      </c>
      <c r="AB95" s="6" t="s">
        <v>84</v>
      </c>
      <c r="AJ95" s="11" t="s">
        <v>314</v>
      </c>
      <c r="AK95" s="11" t="s">
        <v>216</v>
      </c>
    </row>
    <row r="96" spans="4:24" ht="12">
      <c r="D96" s="165" t="s">
        <v>355</v>
      </c>
      <c r="E96" s="166"/>
      <c r="F96" s="167"/>
      <c r="G96" s="168"/>
      <c r="H96" s="168"/>
      <c r="I96" s="168"/>
      <c r="J96" s="168"/>
      <c r="K96" s="169"/>
      <c r="L96" s="169"/>
      <c r="M96" s="166"/>
      <c r="N96" s="166"/>
      <c r="O96" s="167"/>
      <c r="P96" s="167"/>
      <c r="Q96" s="166"/>
      <c r="R96" s="166"/>
      <c r="S96" s="166"/>
      <c r="T96" s="170"/>
      <c r="U96" s="170"/>
      <c r="V96" s="170" t="s">
        <v>0</v>
      </c>
      <c r="W96" s="166"/>
      <c r="X96" s="167"/>
    </row>
    <row r="97" spans="1:37" ht="12">
      <c r="A97" s="1">
        <v>38</v>
      </c>
      <c r="B97" s="2" t="s">
        <v>351</v>
      </c>
      <c r="C97" s="3" t="s">
        <v>356</v>
      </c>
      <c r="D97" s="4" t="s">
        <v>357</v>
      </c>
      <c r="E97" s="5">
        <v>217.6</v>
      </c>
      <c r="F97" s="6" t="s">
        <v>342</v>
      </c>
      <c r="K97" s="8">
        <v>0.00026</v>
      </c>
      <c r="L97" s="8">
        <f>E97*K97</f>
        <v>0.056575999999999994</v>
      </c>
      <c r="N97" s="5">
        <f>E97*M97</f>
        <v>0</v>
      </c>
      <c r="O97" s="6">
        <v>20</v>
      </c>
      <c r="P97" s="6" t="s">
        <v>213</v>
      </c>
      <c r="V97" s="9" t="s">
        <v>312</v>
      </c>
      <c r="W97" s="5">
        <v>107.277</v>
      </c>
      <c r="Z97" s="3" t="s">
        <v>354</v>
      </c>
      <c r="AB97" s="6" t="s">
        <v>84</v>
      </c>
      <c r="AJ97" s="11" t="s">
        <v>314</v>
      </c>
      <c r="AK97" s="11" t="s">
        <v>216</v>
      </c>
    </row>
    <row r="98" spans="4:24" ht="12">
      <c r="D98" s="165" t="s">
        <v>358</v>
      </c>
      <c r="E98" s="166"/>
      <c r="F98" s="167"/>
      <c r="G98" s="168"/>
      <c r="H98" s="168"/>
      <c r="I98" s="168"/>
      <c r="J98" s="168"/>
      <c r="K98" s="169"/>
      <c r="L98" s="169"/>
      <c r="M98" s="166"/>
      <c r="N98" s="166"/>
      <c r="O98" s="167"/>
      <c r="P98" s="167"/>
      <c r="Q98" s="166"/>
      <c r="R98" s="166"/>
      <c r="S98" s="166"/>
      <c r="T98" s="170"/>
      <c r="U98" s="170"/>
      <c r="V98" s="170" t="s">
        <v>0</v>
      </c>
      <c r="W98" s="166"/>
      <c r="X98" s="167"/>
    </row>
    <row r="99" spans="1:37" ht="12">
      <c r="A99" s="1">
        <v>39</v>
      </c>
      <c r="B99" s="2" t="s">
        <v>351</v>
      </c>
      <c r="C99" s="3" t="s">
        <v>359</v>
      </c>
      <c r="D99" s="4" t="s">
        <v>360</v>
      </c>
      <c r="E99" s="5">
        <v>211.5</v>
      </c>
      <c r="F99" s="6" t="s">
        <v>342</v>
      </c>
      <c r="K99" s="8">
        <v>0.00026</v>
      </c>
      <c r="L99" s="8">
        <f>E99*K99</f>
        <v>0.05499</v>
      </c>
      <c r="N99" s="5">
        <f>E99*M99</f>
        <v>0</v>
      </c>
      <c r="O99" s="6">
        <v>20</v>
      </c>
      <c r="P99" s="6" t="s">
        <v>213</v>
      </c>
      <c r="V99" s="9" t="s">
        <v>312</v>
      </c>
      <c r="W99" s="5">
        <v>131.342</v>
      </c>
      <c r="Z99" s="3" t="s">
        <v>354</v>
      </c>
      <c r="AB99" s="6" t="s">
        <v>84</v>
      </c>
      <c r="AJ99" s="11" t="s">
        <v>314</v>
      </c>
      <c r="AK99" s="11" t="s">
        <v>216</v>
      </c>
    </row>
    <row r="100" spans="4:24" ht="12">
      <c r="D100" s="165" t="s">
        <v>361</v>
      </c>
      <c r="E100" s="166"/>
      <c r="F100" s="167"/>
      <c r="G100" s="168"/>
      <c r="H100" s="168"/>
      <c r="I100" s="168"/>
      <c r="J100" s="168"/>
      <c r="K100" s="169"/>
      <c r="L100" s="169"/>
      <c r="M100" s="166"/>
      <c r="N100" s="166"/>
      <c r="O100" s="167"/>
      <c r="P100" s="167"/>
      <c r="Q100" s="166"/>
      <c r="R100" s="166"/>
      <c r="S100" s="166"/>
      <c r="T100" s="170"/>
      <c r="U100" s="170"/>
      <c r="V100" s="170" t="s">
        <v>0</v>
      </c>
      <c r="W100" s="166"/>
      <c r="X100" s="167"/>
    </row>
    <row r="101" spans="1:37" ht="12">
      <c r="A101" s="1">
        <v>40</v>
      </c>
      <c r="B101" s="2" t="s">
        <v>351</v>
      </c>
      <c r="C101" s="3" t="s">
        <v>362</v>
      </c>
      <c r="D101" s="4" t="s">
        <v>363</v>
      </c>
      <c r="E101" s="5">
        <v>16.5</v>
      </c>
      <c r="F101" s="6" t="s">
        <v>342</v>
      </c>
      <c r="K101" s="8">
        <v>0.00026</v>
      </c>
      <c r="L101" s="8">
        <f>E101*K101</f>
        <v>0.0042899999999999995</v>
      </c>
      <c r="N101" s="5">
        <f>E101*M101</f>
        <v>0</v>
      </c>
      <c r="O101" s="6">
        <v>20</v>
      </c>
      <c r="P101" s="6" t="s">
        <v>213</v>
      </c>
      <c r="V101" s="9" t="s">
        <v>312</v>
      </c>
      <c r="W101" s="5">
        <v>11.105</v>
      </c>
      <c r="Z101" s="3" t="s">
        <v>354</v>
      </c>
      <c r="AB101" s="6" t="s">
        <v>84</v>
      </c>
      <c r="AJ101" s="11" t="s">
        <v>314</v>
      </c>
      <c r="AK101" s="11" t="s">
        <v>216</v>
      </c>
    </row>
    <row r="102" spans="1:37" ht="12">
      <c r="A102" s="1">
        <v>41</v>
      </c>
      <c r="B102" s="2" t="s">
        <v>318</v>
      </c>
      <c r="C102" s="3" t="s">
        <v>364</v>
      </c>
      <c r="D102" s="4" t="s">
        <v>365</v>
      </c>
      <c r="E102" s="5">
        <v>10.63</v>
      </c>
      <c r="F102" s="6" t="s">
        <v>212</v>
      </c>
      <c r="K102" s="8">
        <v>0.55</v>
      </c>
      <c r="L102" s="8">
        <f>E102*K102</f>
        <v>5.846500000000001</v>
      </c>
      <c r="N102" s="5">
        <f>E102*M102</f>
        <v>0</v>
      </c>
      <c r="O102" s="6">
        <v>20</v>
      </c>
      <c r="P102" s="6" t="s">
        <v>213</v>
      </c>
      <c r="V102" s="9" t="s">
        <v>101</v>
      </c>
      <c r="Z102" s="3" t="s">
        <v>366</v>
      </c>
      <c r="AA102" s="3" t="s">
        <v>213</v>
      </c>
      <c r="AB102" s="6">
        <v>8</v>
      </c>
      <c r="AJ102" s="11" t="s">
        <v>321</v>
      </c>
      <c r="AK102" s="11" t="s">
        <v>216</v>
      </c>
    </row>
    <row r="103" spans="4:24" ht="12">
      <c r="D103" s="165" t="s">
        <v>367</v>
      </c>
      <c r="E103" s="166"/>
      <c r="F103" s="167"/>
      <c r="G103" s="168"/>
      <c r="H103" s="168"/>
      <c r="I103" s="168"/>
      <c r="J103" s="168"/>
      <c r="K103" s="169"/>
      <c r="L103" s="169"/>
      <c r="M103" s="166"/>
      <c r="N103" s="166"/>
      <c r="O103" s="167"/>
      <c r="P103" s="167"/>
      <c r="Q103" s="166"/>
      <c r="R103" s="166"/>
      <c r="S103" s="166"/>
      <c r="T103" s="170"/>
      <c r="U103" s="170"/>
      <c r="V103" s="170" t="s">
        <v>0</v>
      </c>
      <c r="W103" s="166"/>
      <c r="X103" s="167"/>
    </row>
    <row r="104" spans="1:37" ht="12">
      <c r="A104" s="1">
        <v>42</v>
      </c>
      <c r="B104" s="2" t="s">
        <v>318</v>
      </c>
      <c r="C104" s="3" t="s">
        <v>368</v>
      </c>
      <c r="D104" s="4" t="s">
        <v>369</v>
      </c>
      <c r="E104" s="5">
        <v>16.158</v>
      </c>
      <c r="F104" s="6" t="s">
        <v>212</v>
      </c>
      <c r="K104" s="8">
        <v>0.55</v>
      </c>
      <c r="L104" s="8">
        <f>E104*K104</f>
        <v>8.8869</v>
      </c>
      <c r="N104" s="5">
        <f>E104*M104</f>
        <v>0</v>
      </c>
      <c r="O104" s="6">
        <v>20</v>
      </c>
      <c r="P104" s="6" t="s">
        <v>213</v>
      </c>
      <c r="V104" s="9" t="s">
        <v>101</v>
      </c>
      <c r="Z104" s="3" t="s">
        <v>366</v>
      </c>
      <c r="AA104" s="3" t="s">
        <v>213</v>
      </c>
      <c r="AB104" s="6">
        <v>8</v>
      </c>
      <c r="AJ104" s="11" t="s">
        <v>321</v>
      </c>
      <c r="AK104" s="11" t="s">
        <v>216</v>
      </c>
    </row>
    <row r="105" spans="4:24" ht="12">
      <c r="D105" s="165" t="s">
        <v>370</v>
      </c>
      <c r="E105" s="166"/>
      <c r="F105" s="167"/>
      <c r="G105" s="168"/>
      <c r="H105" s="168"/>
      <c r="I105" s="168"/>
      <c r="J105" s="168"/>
      <c r="K105" s="169"/>
      <c r="L105" s="169"/>
      <c r="M105" s="166"/>
      <c r="N105" s="166"/>
      <c r="O105" s="167"/>
      <c r="P105" s="167"/>
      <c r="Q105" s="166"/>
      <c r="R105" s="166"/>
      <c r="S105" s="166"/>
      <c r="T105" s="170"/>
      <c r="U105" s="170"/>
      <c r="V105" s="170" t="s">
        <v>0</v>
      </c>
      <c r="W105" s="166"/>
      <c r="X105" s="167"/>
    </row>
    <row r="106" spans="1:37" ht="12">
      <c r="A106" s="1">
        <v>43</v>
      </c>
      <c r="B106" s="2" t="s">
        <v>351</v>
      </c>
      <c r="C106" s="3" t="s">
        <v>371</v>
      </c>
      <c r="D106" s="4" t="s">
        <v>372</v>
      </c>
      <c r="E106" s="5">
        <v>201</v>
      </c>
      <c r="F106" s="6" t="s">
        <v>232</v>
      </c>
      <c r="L106" s="8">
        <f>E106*K106</f>
        <v>0</v>
      </c>
      <c r="N106" s="5">
        <f>E106*M106</f>
        <v>0</v>
      </c>
      <c r="O106" s="6">
        <v>20</v>
      </c>
      <c r="P106" s="6" t="s">
        <v>213</v>
      </c>
      <c r="V106" s="9" t="s">
        <v>312</v>
      </c>
      <c r="W106" s="5">
        <v>50.25</v>
      </c>
      <c r="Z106" s="3" t="s">
        <v>275</v>
      </c>
      <c r="AB106" s="6" t="s">
        <v>84</v>
      </c>
      <c r="AJ106" s="11" t="s">
        <v>314</v>
      </c>
      <c r="AK106" s="11" t="s">
        <v>216</v>
      </c>
    </row>
    <row r="107" spans="4:24" ht="12">
      <c r="D107" s="165" t="s">
        <v>373</v>
      </c>
      <c r="E107" s="166"/>
      <c r="F107" s="167"/>
      <c r="G107" s="168"/>
      <c r="H107" s="168"/>
      <c r="I107" s="168"/>
      <c r="J107" s="168"/>
      <c r="K107" s="169"/>
      <c r="L107" s="169"/>
      <c r="M107" s="166"/>
      <c r="N107" s="166"/>
      <c r="O107" s="167"/>
      <c r="P107" s="167"/>
      <c r="Q107" s="166"/>
      <c r="R107" s="166"/>
      <c r="S107" s="166"/>
      <c r="T107" s="170"/>
      <c r="U107" s="170"/>
      <c r="V107" s="170" t="s">
        <v>0</v>
      </c>
      <c r="W107" s="166"/>
      <c r="X107" s="167"/>
    </row>
    <row r="108" spans="1:37" ht="12">
      <c r="A108" s="1">
        <v>44</v>
      </c>
      <c r="B108" s="2" t="s">
        <v>318</v>
      </c>
      <c r="C108" s="3" t="s">
        <v>374</v>
      </c>
      <c r="D108" s="4" t="s">
        <v>375</v>
      </c>
      <c r="E108" s="5">
        <v>5.528</v>
      </c>
      <c r="F108" s="6" t="s">
        <v>212</v>
      </c>
      <c r="K108" s="8">
        <v>0.55</v>
      </c>
      <c r="L108" s="8">
        <f>E108*K108</f>
        <v>3.0404</v>
      </c>
      <c r="N108" s="5">
        <f>E108*M108</f>
        <v>0</v>
      </c>
      <c r="O108" s="6">
        <v>20</v>
      </c>
      <c r="P108" s="6" t="s">
        <v>213</v>
      </c>
      <c r="V108" s="9" t="s">
        <v>101</v>
      </c>
      <c r="Z108" s="3" t="s">
        <v>366</v>
      </c>
      <c r="AA108" s="3" t="s">
        <v>213</v>
      </c>
      <c r="AB108" s="6">
        <v>8</v>
      </c>
      <c r="AJ108" s="11" t="s">
        <v>321</v>
      </c>
      <c r="AK108" s="11" t="s">
        <v>216</v>
      </c>
    </row>
    <row r="109" spans="4:24" ht="12">
      <c r="D109" s="165" t="s">
        <v>376</v>
      </c>
      <c r="E109" s="166"/>
      <c r="F109" s="167"/>
      <c r="G109" s="168"/>
      <c r="H109" s="168"/>
      <c r="I109" s="168"/>
      <c r="J109" s="168"/>
      <c r="K109" s="169"/>
      <c r="L109" s="169"/>
      <c r="M109" s="166"/>
      <c r="N109" s="166"/>
      <c r="O109" s="167"/>
      <c r="P109" s="167"/>
      <c r="Q109" s="166"/>
      <c r="R109" s="166"/>
      <c r="S109" s="166"/>
      <c r="T109" s="170"/>
      <c r="U109" s="170"/>
      <c r="V109" s="170" t="s">
        <v>0</v>
      </c>
      <c r="W109" s="166"/>
      <c r="X109" s="167"/>
    </row>
    <row r="110" spans="1:37" ht="12">
      <c r="A110" s="1">
        <v>45</v>
      </c>
      <c r="B110" s="2" t="s">
        <v>351</v>
      </c>
      <c r="C110" s="3" t="s">
        <v>377</v>
      </c>
      <c r="D110" s="4" t="s">
        <v>378</v>
      </c>
      <c r="E110" s="5">
        <v>16.158</v>
      </c>
      <c r="F110" s="6" t="s">
        <v>212</v>
      </c>
      <c r="K110" s="8">
        <v>0.02089</v>
      </c>
      <c r="L110" s="8">
        <f>E110*K110</f>
        <v>0.33754062</v>
      </c>
      <c r="N110" s="5">
        <f>E110*M110</f>
        <v>0</v>
      </c>
      <c r="O110" s="6">
        <v>20</v>
      </c>
      <c r="P110" s="6" t="s">
        <v>213</v>
      </c>
      <c r="V110" s="9" t="s">
        <v>312</v>
      </c>
      <c r="Z110" s="3" t="s">
        <v>354</v>
      </c>
      <c r="AB110" s="6">
        <v>1</v>
      </c>
      <c r="AJ110" s="11" t="s">
        <v>314</v>
      </c>
      <c r="AK110" s="11" t="s">
        <v>216</v>
      </c>
    </row>
    <row r="111" spans="4:23" ht="12">
      <c r="D111" s="171" t="s">
        <v>379</v>
      </c>
      <c r="E111" s="172">
        <f>J111</f>
        <v>0</v>
      </c>
      <c r="H111" s="172"/>
      <c r="I111" s="172"/>
      <c r="J111" s="172"/>
      <c r="L111" s="173">
        <f>SUM(L94:L110)</f>
        <v>18.239156620000003</v>
      </c>
      <c r="N111" s="174">
        <f>SUM(N94:N110)</f>
        <v>0</v>
      </c>
      <c r="W111" s="5">
        <f>SUM(W94:W110)</f>
        <v>315.798</v>
      </c>
    </row>
    <row r="113" ht="10.5">
      <c r="B113" s="3" t="s">
        <v>380</v>
      </c>
    </row>
    <row r="114" spans="1:37" ht="12">
      <c r="A114" s="1">
        <v>46</v>
      </c>
      <c r="B114" s="2" t="s">
        <v>381</v>
      </c>
      <c r="C114" s="3" t="s">
        <v>382</v>
      </c>
      <c r="D114" s="4" t="s">
        <v>383</v>
      </c>
      <c r="E114" s="5">
        <v>41</v>
      </c>
      <c r="F114" s="6" t="s">
        <v>342</v>
      </c>
      <c r="K114" s="8">
        <v>0.0027</v>
      </c>
      <c r="L114" s="8">
        <f aca="true" t="shared" si="0" ref="L114:L119">E114*K114</f>
        <v>0.1107</v>
      </c>
      <c r="N114" s="5">
        <f aca="true" t="shared" si="1" ref="N114:N119">E114*M114</f>
        <v>0</v>
      </c>
      <c r="O114" s="6">
        <v>20</v>
      </c>
      <c r="P114" s="6" t="s">
        <v>213</v>
      </c>
      <c r="V114" s="9" t="s">
        <v>312</v>
      </c>
      <c r="W114" s="5">
        <v>8.692</v>
      </c>
      <c r="Z114" s="3" t="s">
        <v>384</v>
      </c>
      <c r="AB114" s="6" t="s">
        <v>84</v>
      </c>
      <c r="AJ114" s="11" t="s">
        <v>314</v>
      </c>
      <c r="AK114" s="11" t="s">
        <v>216</v>
      </c>
    </row>
    <row r="115" spans="1:37" ht="12">
      <c r="A115" s="1">
        <v>47</v>
      </c>
      <c r="B115" s="2" t="s">
        <v>381</v>
      </c>
      <c r="C115" s="3" t="s">
        <v>385</v>
      </c>
      <c r="D115" s="4" t="s">
        <v>386</v>
      </c>
      <c r="E115" s="5">
        <v>6</v>
      </c>
      <c r="F115" s="6" t="s">
        <v>342</v>
      </c>
      <c r="K115" s="8">
        <v>0.00172</v>
      </c>
      <c r="L115" s="8">
        <f t="shared" si="0"/>
        <v>0.01032</v>
      </c>
      <c r="N115" s="5">
        <f t="shared" si="1"/>
        <v>0</v>
      </c>
      <c r="O115" s="6">
        <v>20</v>
      </c>
      <c r="P115" s="6" t="s">
        <v>213</v>
      </c>
      <c r="V115" s="9" t="s">
        <v>312</v>
      </c>
      <c r="W115" s="5">
        <v>1.476</v>
      </c>
      <c r="Z115" s="3" t="s">
        <v>384</v>
      </c>
      <c r="AB115" s="6" t="s">
        <v>84</v>
      </c>
      <c r="AJ115" s="11" t="s">
        <v>314</v>
      </c>
      <c r="AK115" s="11" t="s">
        <v>216</v>
      </c>
    </row>
    <row r="116" spans="1:37" ht="12">
      <c r="A116" s="1">
        <v>48</v>
      </c>
      <c r="B116" s="2" t="s">
        <v>381</v>
      </c>
      <c r="C116" s="3" t="s">
        <v>387</v>
      </c>
      <c r="D116" s="4" t="s">
        <v>388</v>
      </c>
      <c r="E116" s="5">
        <v>2</v>
      </c>
      <c r="F116" s="6" t="s">
        <v>301</v>
      </c>
      <c r="K116" s="8">
        <v>0.00038</v>
      </c>
      <c r="L116" s="8">
        <f t="shared" si="0"/>
        <v>0.00076</v>
      </c>
      <c r="N116" s="5">
        <f t="shared" si="1"/>
        <v>0</v>
      </c>
      <c r="O116" s="6">
        <v>20</v>
      </c>
      <c r="P116" s="6" t="s">
        <v>213</v>
      </c>
      <c r="V116" s="9" t="s">
        <v>312</v>
      </c>
      <c r="W116" s="5">
        <v>0.404</v>
      </c>
      <c r="Z116" s="3" t="s">
        <v>384</v>
      </c>
      <c r="AB116" s="6" t="s">
        <v>84</v>
      </c>
      <c r="AJ116" s="11" t="s">
        <v>314</v>
      </c>
      <c r="AK116" s="11" t="s">
        <v>216</v>
      </c>
    </row>
    <row r="117" spans="1:37" ht="12">
      <c r="A117" s="1">
        <v>49</v>
      </c>
      <c r="B117" s="2" t="s">
        <v>381</v>
      </c>
      <c r="C117" s="3" t="s">
        <v>389</v>
      </c>
      <c r="D117" s="4" t="s">
        <v>390</v>
      </c>
      <c r="E117" s="5">
        <v>4</v>
      </c>
      <c r="F117" s="6" t="s">
        <v>301</v>
      </c>
      <c r="K117" s="8">
        <v>0.00038</v>
      </c>
      <c r="L117" s="8">
        <f t="shared" si="0"/>
        <v>0.00152</v>
      </c>
      <c r="N117" s="5">
        <f t="shared" si="1"/>
        <v>0</v>
      </c>
      <c r="O117" s="6">
        <v>20</v>
      </c>
      <c r="P117" s="6" t="s">
        <v>213</v>
      </c>
      <c r="V117" s="9" t="s">
        <v>312</v>
      </c>
      <c r="W117" s="5">
        <v>0.728</v>
      </c>
      <c r="Z117" s="3" t="s">
        <v>384</v>
      </c>
      <c r="AB117" s="6" t="s">
        <v>84</v>
      </c>
      <c r="AJ117" s="11" t="s">
        <v>314</v>
      </c>
      <c r="AK117" s="11" t="s">
        <v>216</v>
      </c>
    </row>
    <row r="118" spans="1:37" ht="12">
      <c r="A118" s="1">
        <v>50</v>
      </c>
      <c r="B118" s="2" t="s">
        <v>381</v>
      </c>
      <c r="C118" s="3" t="s">
        <v>391</v>
      </c>
      <c r="D118" s="4" t="s">
        <v>392</v>
      </c>
      <c r="E118" s="5">
        <v>42</v>
      </c>
      <c r="F118" s="6" t="s">
        <v>342</v>
      </c>
      <c r="K118" s="8">
        <v>0.00136</v>
      </c>
      <c r="L118" s="8">
        <f t="shared" si="0"/>
        <v>0.057120000000000004</v>
      </c>
      <c r="N118" s="5">
        <f t="shared" si="1"/>
        <v>0</v>
      </c>
      <c r="O118" s="6">
        <v>20</v>
      </c>
      <c r="P118" s="6" t="s">
        <v>213</v>
      </c>
      <c r="V118" s="9" t="s">
        <v>312</v>
      </c>
      <c r="W118" s="5">
        <v>7.518</v>
      </c>
      <c r="Z118" s="3" t="s">
        <v>384</v>
      </c>
      <c r="AB118" s="6" t="s">
        <v>84</v>
      </c>
      <c r="AJ118" s="11" t="s">
        <v>314</v>
      </c>
      <c r="AK118" s="11" t="s">
        <v>216</v>
      </c>
    </row>
    <row r="119" spans="1:37" ht="12">
      <c r="A119" s="1">
        <v>51</v>
      </c>
      <c r="B119" s="2" t="s">
        <v>381</v>
      </c>
      <c r="C119" s="3" t="s">
        <v>393</v>
      </c>
      <c r="D119" s="4" t="s">
        <v>394</v>
      </c>
      <c r="E119" s="5">
        <v>2</v>
      </c>
      <c r="F119" s="6" t="s">
        <v>301</v>
      </c>
      <c r="K119" s="8">
        <v>0.00025</v>
      </c>
      <c r="L119" s="8">
        <f t="shared" si="0"/>
        <v>0.0005</v>
      </c>
      <c r="N119" s="5">
        <f t="shared" si="1"/>
        <v>0</v>
      </c>
      <c r="O119" s="6">
        <v>20</v>
      </c>
      <c r="P119" s="6" t="s">
        <v>213</v>
      </c>
      <c r="V119" s="9" t="s">
        <v>312</v>
      </c>
      <c r="W119" s="5">
        <v>0.368</v>
      </c>
      <c r="Z119" s="3" t="s">
        <v>384</v>
      </c>
      <c r="AB119" s="6" t="s">
        <v>84</v>
      </c>
      <c r="AJ119" s="11" t="s">
        <v>314</v>
      </c>
      <c r="AK119" s="11" t="s">
        <v>216</v>
      </c>
    </row>
    <row r="120" spans="4:23" ht="12">
      <c r="D120" s="171" t="s">
        <v>395</v>
      </c>
      <c r="E120" s="172">
        <f>J120</f>
        <v>0</v>
      </c>
      <c r="H120" s="172"/>
      <c r="I120" s="172"/>
      <c r="J120" s="172"/>
      <c r="L120" s="173">
        <f>SUM(L113:L119)</f>
        <v>0.18092</v>
      </c>
      <c r="N120" s="174">
        <f>SUM(N113:N119)</f>
        <v>0</v>
      </c>
      <c r="W120" s="5">
        <f>SUM(W113:W119)</f>
        <v>19.185999999999996</v>
      </c>
    </row>
    <row r="122" ht="10.5">
      <c r="B122" s="3" t="s">
        <v>396</v>
      </c>
    </row>
    <row r="123" spans="1:37" ht="12">
      <c r="A123" s="1">
        <v>52</v>
      </c>
      <c r="B123" s="2" t="s">
        <v>397</v>
      </c>
      <c r="C123" s="3" t="s">
        <v>398</v>
      </c>
      <c r="D123" s="4" t="s">
        <v>399</v>
      </c>
      <c r="E123" s="5">
        <v>274.8</v>
      </c>
      <c r="F123" s="6" t="s">
        <v>400</v>
      </c>
      <c r="K123" s="8">
        <v>5E-05</v>
      </c>
      <c r="L123" s="8">
        <f>E123*K123</f>
        <v>0.01374</v>
      </c>
      <c r="N123" s="5">
        <f>E123*M123</f>
        <v>0</v>
      </c>
      <c r="O123" s="6">
        <v>20</v>
      </c>
      <c r="P123" s="6" t="s">
        <v>213</v>
      </c>
      <c r="V123" s="9" t="s">
        <v>312</v>
      </c>
      <c r="W123" s="5">
        <v>17.587</v>
      </c>
      <c r="Z123" s="3" t="s">
        <v>401</v>
      </c>
      <c r="AB123" s="6" t="s">
        <v>84</v>
      </c>
      <c r="AJ123" s="11" t="s">
        <v>314</v>
      </c>
      <c r="AK123" s="11" t="s">
        <v>216</v>
      </c>
    </row>
    <row r="124" spans="1:37" ht="12">
      <c r="A124" s="1">
        <v>53</v>
      </c>
      <c r="B124" s="2" t="s">
        <v>318</v>
      </c>
      <c r="C124" s="3" t="s">
        <v>402</v>
      </c>
      <c r="D124" s="4" t="s">
        <v>403</v>
      </c>
      <c r="E124" s="5">
        <v>274.8</v>
      </c>
      <c r="F124" s="6" t="s">
        <v>400</v>
      </c>
      <c r="K124" s="8">
        <v>0.001</v>
      </c>
      <c r="L124" s="8">
        <f>E124*K124</f>
        <v>0.27480000000000004</v>
      </c>
      <c r="N124" s="5">
        <f>E124*M124</f>
        <v>0</v>
      </c>
      <c r="O124" s="6">
        <v>20</v>
      </c>
      <c r="P124" s="6" t="s">
        <v>213</v>
      </c>
      <c r="V124" s="9" t="s">
        <v>101</v>
      </c>
      <c r="Z124" s="3" t="s">
        <v>404</v>
      </c>
      <c r="AA124" s="3" t="s">
        <v>213</v>
      </c>
      <c r="AB124" s="6">
        <v>2</v>
      </c>
      <c r="AJ124" s="11" t="s">
        <v>321</v>
      </c>
      <c r="AK124" s="11" t="s">
        <v>216</v>
      </c>
    </row>
    <row r="125" spans="4:24" ht="12">
      <c r="D125" s="165" t="s">
        <v>405</v>
      </c>
      <c r="E125" s="166"/>
      <c r="F125" s="167"/>
      <c r="G125" s="168"/>
      <c r="H125" s="168"/>
      <c r="I125" s="168"/>
      <c r="J125" s="168"/>
      <c r="K125" s="169"/>
      <c r="L125" s="169"/>
      <c r="M125" s="166"/>
      <c r="N125" s="166"/>
      <c r="O125" s="167"/>
      <c r="P125" s="167"/>
      <c r="Q125" s="166"/>
      <c r="R125" s="166"/>
      <c r="S125" s="166"/>
      <c r="T125" s="170"/>
      <c r="U125" s="170"/>
      <c r="V125" s="170" t="s">
        <v>0</v>
      </c>
      <c r="W125" s="166"/>
      <c r="X125" s="167"/>
    </row>
    <row r="126" spans="4:24" ht="12">
      <c r="D126" s="165" t="s">
        <v>406</v>
      </c>
      <c r="E126" s="166"/>
      <c r="F126" s="167"/>
      <c r="G126" s="168"/>
      <c r="H126" s="168"/>
      <c r="I126" s="168"/>
      <c r="J126" s="168"/>
      <c r="K126" s="169"/>
      <c r="L126" s="169"/>
      <c r="M126" s="166"/>
      <c r="N126" s="166"/>
      <c r="O126" s="167"/>
      <c r="P126" s="167"/>
      <c r="Q126" s="166"/>
      <c r="R126" s="166"/>
      <c r="S126" s="166"/>
      <c r="T126" s="170"/>
      <c r="U126" s="170"/>
      <c r="V126" s="170" t="s">
        <v>0</v>
      </c>
      <c r="W126" s="166"/>
      <c r="X126" s="167"/>
    </row>
    <row r="127" spans="4:23" ht="12">
      <c r="D127" s="171" t="s">
        <v>407</v>
      </c>
      <c r="E127" s="172">
        <f>J127</f>
        <v>0</v>
      </c>
      <c r="H127" s="172"/>
      <c r="I127" s="172"/>
      <c r="J127" s="172"/>
      <c r="L127" s="173">
        <f>SUM(L122:L126)</f>
        <v>0.28854</v>
      </c>
      <c r="N127" s="174">
        <f>SUM(N122:N126)</f>
        <v>0</v>
      </c>
      <c r="W127" s="5">
        <f>SUM(W122:W126)</f>
        <v>17.587</v>
      </c>
    </row>
    <row r="129" ht="10.5">
      <c r="B129" s="3" t="s">
        <v>408</v>
      </c>
    </row>
    <row r="130" spans="1:37" ht="12">
      <c r="A130" s="1">
        <v>54</v>
      </c>
      <c r="B130" s="2" t="s">
        <v>409</v>
      </c>
      <c r="C130" s="3" t="s">
        <v>410</v>
      </c>
      <c r="D130" s="4" t="s">
        <v>411</v>
      </c>
      <c r="E130" s="5">
        <v>32.5</v>
      </c>
      <c r="F130" s="6" t="s">
        <v>232</v>
      </c>
      <c r="K130" s="8">
        <v>0.00023</v>
      </c>
      <c r="L130" s="8">
        <f>E130*K130</f>
        <v>0.007475</v>
      </c>
      <c r="N130" s="5">
        <f>E130*M130</f>
        <v>0</v>
      </c>
      <c r="O130" s="6">
        <v>20</v>
      </c>
      <c r="P130" s="6" t="s">
        <v>213</v>
      </c>
      <c r="V130" s="9" t="s">
        <v>312</v>
      </c>
      <c r="W130" s="5">
        <v>11.863</v>
      </c>
      <c r="Z130" s="3" t="s">
        <v>412</v>
      </c>
      <c r="AB130" s="6" t="s">
        <v>84</v>
      </c>
      <c r="AJ130" s="11" t="s">
        <v>314</v>
      </c>
      <c r="AK130" s="11" t="s">
        <v>216</v>
      </c>
    </row>
    <row r="131" spans="1:37" ht="12">
      <c r="A131" s="1">
        <v>55</v>
      </c>
      <c r="B131" s="2" t="s">
        <v>409</v>
      </c>
      <c r="C131" s="3" t="s">
        <v>413</v>
      </c>
      <c r="D131" s="4" t="s">
        <v>414</v>
      </c>
      <c r="E131" s="5">
        <v>32.5</v>
      </c>
      <c r="F131" s="6" t="s">
        <v>232</v>
      </c>
      <c r="K131" s="8">
        <v>8E-05</v>
      </c>
      <c r="L131" s="8">
        <f>E131*K131</f>
        <v>0.0026000000000000003</v>
      </c>
      <c r="N131" s="5">
        <f>E131*M131</f>
        <v>0</v>
      </c>
      <c r="O131" s="6">
        <v>20</v>
      </c>
      <c r="P131" s="6" t="s">
        <v>213</v>
      </c>
      <c r="V131" s="9" t="s">
        <v>312</v>
      </c>
      <c r="W131" s="5">
        <v>4.258</v>
      </c>
      <c r="Z131" s="3" t="s">
        <v>412</v>
      </c>
      <c r="AB131" s="6" t="s">
        <v>84</v>
      </c>
      <c r="AJ131" s="11" t="s">
        <v>314</v>
      </c>
      <c r="AK131" s="11" t="s">
        <v>216</v>
      </c>
    </row>
    <row r="132" spans="4:24" ht="12">
      <c r="D132" s="165" t="s">
        <v>415</v>
      </c>
      <c r="E132" s="166"/>
      <c r="F132" s="167"/>
      <c r="G132" s="168"/>
      <c r="H132" s="168"/>
      <c r="I132" s="168"/>
      <c r="J132" s="168"/>
      <c r="K132" s="169"/>
      <c r="L132" s="169"/>
      <c r="M132" s="166"/>
      <c r="N132" s="166"/>
      <c r="O132" s="167"/>
      <c r="P132" s="167"/>
      <c r="Q132" s="166"/>
      <c r="R132" s="166"/>
      <c r="S132" s="166"/>
      <c r="T132" s="170"/>
      <c r="U132" s="170"/>
      <c r="V132" s="170" t="s">
        <v>0</v>
      </c>
      <c r="W132" s="166"/>
      <c r="X132" s="167"/>
    </row>
    <row r="133" spans="1:37" ht="12">
      <c r="A133" s="1">
        <v>56</v>
      </c>
      <c r="B133" s="2" t="s">
        <v>409</v>
      </c>
      <c r="C133" s="3" t="s">
        <v>416</v>
      </c>
      <c r="D133" s="4" t="s">
        <v>417</v>
      </c>
      <c r="E133" s="5">
        <v>450.514</v>
      </c>
      <c r="F133" s="6" t="s">
        <v>232</v>
      </c>
      <c r="K133" s="8">
        <v>0.00032</v>
      </c>
      <c r="L133" s="8">
        <f>E133*K133</f>
        <v>0.14416448</v>
      </c>
      <c r="N133" s="5">
        <f>E133*M133</f>
        <v>0</v>
      </c>
      <c r="O133" s="6">
        <v>20</v>
      </c>
      <c r="P133" s="6" t="s">
        <v>213</v>
      </c>
      <c r="V133" s="9" t="s">
        <v>312</v>
      </c>
      <c r="W133" s="5">
        <v>55.864</v>
      </c>
      <c r="Z133" s="3" t="s">
        <v>418</v>
      </c>
      <c r="AB133" s="6" t="s">
        <v>84</v>
      </c>
      <c r="AJ133" s="11" t="s">
        <v>314</v>
      </c>
      <c r="AK133" s="11" t="s">
        <v>216</v>
      </c>
    </row>
    <row r="134" spans="1:37" ht="12">
      <c r="A134" s="1">
        <v>57</v>
      </c>
      <c r="B134" s="2" t="s">
        <v>409</v>
      </c>
      <c r="C134" s="3" t="s">
        <v>419</v>
      </c>
      <c r="D134" s="4" t="s">
        <v>420</v>
      </c>
      <c r="E134" s="5">
        <v>450.514</v>
      </c>
      <c r="F134" s="6" t="s">
        <v>232</v>
      </c>
      <c r="K134" s="8">
        <v>0.00034</v>
      </c>
      <c r="L134" s="8">
        <f>E134*K134</f>
        <v>0.15317476000000002</v>
      </c>
      <c r="N134" s="5">
        <f>E134*M134</f>
        <v>0</v>
      </c>
      <c r="O134" s="6">
        <v>20</v>
      </c>
      <c r="P134" s="6" t="s">
        <v>213</v>
      </c>
      <c r="V134" s="9" t="s">
        <v>312</v>
      </c>
      <c r="W134" s="5">
        <v>82.444</v>
      </c>
      <c r="Z134" s="3" t="s">
        <v>418</v>
      </c>
      <c r="AB134" s="6">
        <v>1</v>
      </c>
      <c r="AJ134" s="11" t="s">
        <v>314</v>
      </c>
      <c r="AK134" s="11" t="s">
        <v>216</v>
      </c>
    </row>
    <row r="135" spans="4:24" ht="12">
      <c r="D135" s="165" t="s">
        <v>421</v>
      </c>
      <c r="E135" s="166"/>
      <c r="F135" s="167"/>
      <c r="G135" s="168"/>
      <c r="H135" s="168"/>
      <c r="I135" s="168"/>
      <c r="J135" s="168"/>
      <c r="K135" s="169"/>
      <c r="L135" s="169"/>
      <c r="M135" s="166"/>
      <c r="N135" s="166"/>
      <c r="O135" s="167"/>
      <c r="P135" s="167"/>
      <c r="Q135" s="166"/>
      <c r="R135" s="166"/>
      <c r="S135" s="166"/>
      <c r="T135" s="170"/>
      <c r="U135" s="170"/>
      <c r="V135" s="170" t="s">
        <v>0</v>
      </c>
      <c r="W135" s="166"/>
      <c r="X135" s="167"/>
    </row>
    <row r="136" spans="4:24" ht="12">
      <c r="D136" s="165" t="s">
        <v>422</v>
      </c>
      <c r="E136" s="166"/>
      <c r="F136" s="167"/>
      <c r="G136" s="168"/>
      <c r="H136" s="168"/>
      <c r="I136" s="168"/>
      <c r="J136" s="168"/>
      <c r="K136" s="169"/>
      <c r="L136" s="169"/>
      <c r="M136" s="166"/>
      <c r="N136" s="166"/>
      <c r="O136" s="167"/>
      <c r="P136" s="167"/>
      <c r="Q136" s="166"/>
      <c r="R136" s="166"/>
      <c r="S136" s="166"/>
      <c r="T136" s="170"/>
      <c r="U136" s="170"/>
      <c r="V136" s="170" t="s">
        <v>0</v>
      </c>
      <c r="W136" s="166"/>
      <c r="X136" s="167"/>
    </row>
    <row r="137" spans="4:23" ht="12">
      <c r="D137" s="171" t="s">
        <v>423</v>
      </c>
      <c r="E137" s="172">
        <f>J137</f>
        <v>0</v>
      </c>
      <c r="H137" s="172"/>
      <c r="I137" s="172"/>
      <c r="J137" s="172"/>
      <c r="L137" s="173">
        <f>SUM(L129:L136)</f>
        <v>0.30741424000000006</v>
      </c>
      <c r="N137" s="174">
        <f>SUM(N129:N136)</f>
        <v>0</v>
      </c>
      <c r="W137" s="5">
        <f>SUM(W129:W136)</f>
        <v>154.429</v>
      </c>
    </row>
    <row r="139" spans="4:23" ht="12">
      <c r="D139" s="171" t="s">
        <v>424</v>
      </c>
      <c r="E139" s="172">
        <f>J139</f>
        <v>0</v>
      </c>
      <c r="H139" s="172"/>
      <c r="I139" s="172"/>
      <c r="J139" s="172"/>
      <c r="L139" s="173">
        <f>+L77+L92+L111+L120+L127+L137</f>
        <v>19.020174220000005</v>
      </c>
      <c r="N139" s="174">
        <f>+N77+N92+N111+N120+N127+N137</f>
        <v>0</v>
      </c>
      <c r="W139" s="5">
        <f>+W77+W92+W111+W120+W127+W137</f>
        <v>661.7529999999999</v>
      </c>
    </row>
    <row r="141" spans="4:23" ht="12">
      <c r="D141" s="175" t="s">
        <v>425</v>
      </c>
      <c r="E141" s="172">
        <f>J141</f>
        <v>0</v>
      </c>
      <c r="H141" s="172"/>
      <c r="I141" s="172"/>
      <c r="J141" s="172"/>
      <c r="L141" s="173">
        <f>+L71+L139</f>
        <v>19.022374220000003</v>
      </c>
      <c r="N141" s="174">
        <f>+N71+N139</f>
        <v>0</v>
      </c>
      <c r="W141" s="5">
        <f>+W71+W139</f>
        <v>1258.744</v>
      </c>
    </row>
  </sheetData>
  <sheetProtection selectLockedCells="1" selectUnlockedCells="1"/>
  <mergeCells count="2">
    <mergeCell ref="K9:L9"/>
    <mergeCell ref="M9:N9"/>
  </mergeCells>
  <printOptions/>
  <pageMargins left="0.2" right="0.09027777777777778" top="0.6291666666666667" bottom="0.5902777777777778" header="0.5118055555555555" footer="0.3541666666666667"/>
  <pageSetup horizontalDpi="300" verticalDpi="300" orientation="landscape" paperSize="9" scale="92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2" customWidth="1"/>
    <col min="2" max="3" width="45.7109375" style="42" customWidth="1"/>
    <col min="4" max="4" width="11.28125" style="43" customWidth="1"/>
    <col min="5" max="16384" width="9.140625" style="11" customWidth="1"/>
  </cols>
  <sheetData>
    <row r="1" spans="1:4" ht="10.5">
      <c r="A1" s="44" t="s">
        <v>179</v>
      </c>
      <c r="B1" s="45"/>
      <c r="C1" s="45"/>
      <c r="D1" s="46" t="s">
        <v>3</v>
      </c>
    </row>
    <row r="2" spans="1:4" ht="10.5">
      <c r="A2" s="44" t="s">
        <v>9</v>
      </c>
      <c r="B2" s="45"/>
      <c r="C2" s="45"/>
      <c r="D2" s="46" t="s">
        <v>181</v>
      </c>
    </row>
    <row r="3" spans="1:4" ht="10.5">
      <c r="A3" s="44" t="s">
        <v>13</v>
      </c>
      <c r="B3" s="45"/>
      <c r="C3" s="45"/>
      <c r="D3" s="46" t="s">
        <v>182</v>
      </c>
    </row>
    <row r="4" spans="1:4" ht="10.5">
      <c r="A4" s="45"/>
      <c r="B4" s="45"/>
      <c r="C4" s="45"/>
      <c r="D4" s="45"/>
    </row>
    <row r="5" spans="1:4" ht="10.5">
      <c r="A5" s="44" t="s">
        <v>183</v>
      </c>
      <c r="B5" s="45"/>
      <c r="C5" s="45"/>
      <c r="D5" s="45"/>
    </row>
    <row r="6" spans="1:4" ht="10.5">
      <c r="A6" s="44" t="s">
        <v>184</v>
      </c>
      <c r="B6" s="45"/>
      <c r="C6" s="45"/>
      <c r="D6" s="45"/>
    </row>
    <row r="7" spans="1:4" ht="10.5">
      <c r="A7" s="44"/>
      <c r="B7" s="45"/>
      <c r="C7" s="45"/>
      <c r="D7" s="45"/>
    </row>
    <row r="8" spans="1:4" ht="10.5">
      <c r="A8" s="11" t="s">
        <v>185</v>
      </c>
      <c r="B8" s="47"/>
      <c r="C8" s="48"/>
      <c r="D8" s="49"/>
    </row>
    <row r="9" spans="1:6" ht="10.5">
      <c r="A9" s="50" t="s">
        <v>63</v>
      </c>
      <c r="B9" s="50" t="s">
        <v>64</v>
      </c>
      <c r="C9" s="50" t="s">
        <v>65</v>
      </c>
      <c r="D9" s="51" t="s">
        <v>66</v>
      </c>
      <c r="F9" s="11" t="s">
        <v>426</v>
      </c>
    </row>
    <row r="10" spans="1:4" ht="10.5">
      <c r="A10" s="52"/>
      <c r="B10" s="52"/>
      <c r="C10" s="53"/>
      <c r="D10" s="54"/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45.8515625" style="11" customWidth="1"/>
    <col min="2" max="2" width="14.28125" style="13" customWidth="1"/>
    <col min="3" max="3" width="13.421875" style="13" customWidth="1"/>
    <col min="4" max="4" width="11.421875" style="13" customWidth="1"/>
    <col min="5" max="5" width="12.140625" style="14" customWidth="1"/>
    <col min="6" max="6" width="10.14062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10.5">
      <c r="A1" s="12" t="s">
        <v>179</v>
      </c>
      <c r="C1" s="11"/>
      <c r="E1" s="12" t="s">
        <v>180</v>
      </c>
      <c r="F1" s="11"/>
      <c r="G1" s="11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1:30" ht="10.5">
      <c r="A2" s="12" t="s">
        <v>9</v>
      </c>
      <c r="C2" s="11"/>
      <c r="E2" s="12" t="s">
        <v>181</v>
      </c>
      <c r="F2" s="11"/>
      <c r="G2" s="11"/>
      <c r="Z2" s="17" t="s">
        <v>10</v>
      </c>
      <c r="AA2" s="20" t="s">
        <v>67</v>
      </c>
      <c r="AB2" s="20" t="s">
        <v>12</v>
      </c>
      <c r="AC2" s="20"/>
      <c r="AD2" s="19"/>
    </row>
    <row r="3" spans="1:30" ht="10.5">
      <c r="A3" s="12" t="s">
        <v>13</v>
      </c>
      <c r="C3" s="11"/>
      <c r="E3" s="12" t="s">
        <v>182</v>
      </c>
      <c r="F3" s="11"/>
      <c r="G3" s="11"/>
      <c r="Z3" s="17" t="s">
        <v>14</v>
      </c>
      <c r="AA3" s="20" t="s">
        <v>68</v>
      </c>
      <c r="AB3" s="20" t="s">
        <v>12</v>
      </c>
      <c r="AC3" s="20" t="s">
        <v>16</v>
      </c>
      <c r="AD3" s="19" t="s">
        <v>17</v>
      </c>
    </row>
    <row r="4" spans="2:30" ht="10.5">
      <c r="B4" s="11"/>
      <c r="C4" s="11"/>
      <c r="D4" s="11"/>
      <c r="E4" s="11"/>
      <c r="F4" s="11"/>
      <c r="G4" s="11"/>
      <c r="Z4" s="17" t="s">
        <v>18</v>
      </c>
      <c r="AA4" s="20" t="s">
        <v>69</v>
      </c>
      <c r="AB4" s="20" t="s">
        <v>12</v>
      </c>
      <c r="AC4" s="20"/>
      <c r="AD4" s="19"/>
    </row>
    <row r="5" spans="1:30" ht="10.5">
      <c r="A5" s="12" t="s">
        <v>183</v>
      </c>
      <c r="B5" s="11"/>
      <c r="C5" s="11"/>
      <c r="D5" s="11"/>
      <c r="E5" s="11"/>
      <c r="F5" s="11"/>
      <c r="G5" s="11"/>
      <c r="Z5" s="17" t="s">
        <v>20</v>
      </c>
      <c r="AA5" s="20" t="s">
        <v>68</v>
      </c>
      <c r="AB5" s="20" t="s">
        <v>12</v>
      </c>
      <c r="AC5" s="20" t="s">
        <v>16</v>
      </c>
      <c r="AD5" s="19" t="s">
        <v>17</v>
      </c>
    </row>
    <row r="6" spans="1:7" ht="10.5">
      <c r="A6" s="12" t="s">
        <v>184</v>
      </c>
      <c r="B6" s="11"/>
      <c r="C6" s="11"/>
      <c r="D6" s="11"/>
      <c r="E6" s="11"/>
      <c r="F6" s="11"/>
      <c r="G6" s="11"/>
    </row>
    <row r="7" spans="1:7" ht="10.5">
      <c r="A7" s="12"/>
      <c r="B7" s="11"/>
      <c r="C7" s="11"/>
      <c r="D7" s="11"/>
      <c r="E7" s="11"/>
      <c r="F7" s="11"/>
      <c r="G7" s="11"/>
    </row>
    <row r="8" spans="1:7" ht="12.75">
      <c r="A8" s="11" t="s">
        <v>185</v>
      </c>
      <c r="B8" s="23" t="str">
        <f>CONCATENATE(AA2," ",AB2," ",AC2," ",AD2)</f>
        <v>Rekapitulácia rozpočtu v EUR  </v>
      </c>
      <c r="G8" s="11"/>
    </row>
    <row r="9" spans="1:7" ht="10.5">
      <c r="A9" s="24" t="s">
        <v>70</v>
      </c>
      <c r="B9" s="24" t="s">
        <v>28</v>
      </c>
      <c r="C9" s="24" t="s">
        <v>29</v>
      </c>
      <c r="D9" s="24" t="s">
        <v>30</v>
      </c>
      <c r="E9" s="25" t="s">
        <v>31</v>
      </c>
      <c r="F9" s="25" t="s">
        <v>32</v>
      </c>
      <c r="G9" s="25" t="s">
        <v>37</v>
      </c>
    </row>
    <row r="10" spans="1:7" ht="10.5">
      <c r="A10" s="32"/>
      <c r="B10" s="32"/>
      <c r="C10" s="32" t="s">
        <v>53</v>
      </c>
      <c r="D10" s="32"/>
      <c r="E10" s="32" t="s">
        <v>30</v>
      </c>
      <c r="F10" s="32" t="s">
        <v>30</v>
      </c>
      <c r="G10" s="32" t="s">
        <v>30</v>
      </c>
    </row>
    <row r="12" spans="1:7" ht="10.5">
      <c r="A12" s="11" t="s">
        <v>208</v>
      </c>
      <c r="E12" s="14">
        <f>Prehlad!L20</f>
        <v>0</v>
      </c>
      <c r="F12" s="15">
        <f>Prehlad!N20</f>
        <v>0</v>
      </c>
      <c r="G12" s="15">
        <f>Prehlad!W20</f>
        <v>81.239</v>
      </c>
    </row>
    <row r="13" spans="1:7" ht="10.5">
      <c r="A13" s="11" t="s">
        <v>228</v>
      </c>
      <c r="E13" s="14">
        <f>Prehlad!L31</f>
        <v>0</v>
      </c>
      <c r="F13" s="15">
        <f>Prehlad!N31</f>
        <v>0</v>
      </c>
      <c r="G13" s="15">
        <f>Prehlad!W31</f>
        <v>294.669</v>
      </c>
    </row>
    <row r="14" spans="1:7" ht="10.5">
      <c r="A14" s="11" t="s">
        <v>249</v>
      </c>
      <c r="E14" s="14">
        <f>Prehlad!L36</f>
        <v>0</v>
      </c>
      <c r="F14" s="15">
        <f>Prehlad!N36</f>
        <v>0</v>
      </c>
      <c r="G14" s="15">
        <f>Prehlad!W36</f>
        <v>16.507</v>
      </c>
    </row>
    <row r="15" spans="1:7" ht="10.5">
      <c r="A15" s="11" t="s">
        <v>256</v>
      </c>
      <c r="E15" s="14">
        <f>Prehlad!L44</f>
        <v>0</v>
      </c>
      <c r="F15" s="15">
        <f>Prehlad!N44</f>
        <v>0</v>
      </c>
      <c r="G15" s="15">
        <f>Prehlad!W44</f>
        <v>35.931</v>
      </c>
    </row>
    <row r="16" spans="1:7" ht="10.5">
      <c r="A16" s="11" t="s">
        <v>268</v>
      </c>
      <c r="E16" s="14">
        <f>Prehlad!L63</f>
        <v>0</v>
      </c>
      <c r="F16" s="15">
        <f>Prehlad!N63</f>
        <v>0</v>
      </c>
      <c r="G16" s="15">
        <f>Prehlad!W63</f>
        <v>157.45300000000003</v>
      </c>
    </row>
    <row r="17" spans="1:7" ht="10.5">
      <c r="A17" s="11" t="s">
        <v>298</v>
      </c>
      <c r="E17" s="14">
        <f>Prehlad!L69</f>
        <v>0.0022</v>
      </c>
      <c r="F17" s="15">
        <f>Prehlad!N69</f>
        <v>0</v>
      </c>
      <c r="G17" s="15">
        <f>Prehlad!W69</f>
        <v>11.192</v>
      </c>
    </row>
    <row r="18" spans="1:7" ht="10.5">
      <c r="A18" s="11" t="s">
        <v>306</v>
      </c>
      <c r="E18" s="14">
        <f>Prehlad!L71</f>
        <v>0.0022</v>
      </c>
      <c r="F18" s="15">
        <f>Prehlad!N71</f>
        <v>0</v>
      </c>
      <c r="G18" s="15">
        <f>Prehlad!W71</f>
        <v>596.991</v>
      </c>
    </row>
    <row r="20" spans="1:7" ht="10.5">
      <c r="A20" s="11" t="s">
        <v>308</v>
      </c>
      <c r="E20" s="14">
        <f>Prehlad!L77</f>
        <v>0</v>
      </c>
      <c r="F20" s="15">
        <f>Prehlad!N77</f>
        <v>0</v>
      </c>
      <c r="G20" s="15">
        <f>Prehlad!W77</f>
        <v>0.625</v>
      </c>
    </row>
    <row r="21" spans="1:7" ht="10.5">
      <c r="A21" s="11" t="s">
        <v>317</v>
      </c>
      <c r="E21" s="14">
        <f>Prehlad!L92</f>
        <v>0.0041433600000000004</v>
      </c>
      <c r="F21" s="15">
        <f>Prehlad!N92</f>
        <v>0</v>
      </c>
      <c r="G21" s="15">
        <f>Prehlad!W92</f>
        <v>154.128</v>
      </c>
    </row>
    <row r="22" spans="1:7" ht="10.5">
      <c r="A22" s="11" t="s">
        <v>350</v>
      </c>
      <c r="E22" s="14">
        <f>Prehlad!L111</f>
        <v>18.239156620000003</v>
      </c>
      <c r="F22" s="15">
        <f>Prehlad!N111</f>
        <v>0</v>
      </c>
      <c r="G22" s="15">
        <f>Prehlad!W111</f>
        <v>315.798</v>
      </c>
    </row>
    <row r="23" spans="1:7" ht="10.5">
      <c r="A23" s="11" t="s">
        <v>380</v>
      </c>
      <c r="E23" s="14">
        <f>Prehlad!L120</f>
        <v>0.18092</v>
      </c>
      <c r="F23" s="15">
        <f>Prehlad!N120</f>
        <v>0</v>
      </c>
      <c r="G23" s="15">
        <f>Prehlad!W120</f>
        <v>19.185999999999996</v>
      </c>
    </row>
    <row r="24" spans="1:7" ht="10.5">
      <c r="A24" s="11" t="s">
        <v>396</v>
      </c>
      <c r="E24" s="14">
        <f>Prehlad!L127</f>
        <v>0.28854</v>
      </c>
      <c r="F24" s="15">
        <f>Prehlad!N127</f>
        <v>0</v>
      </c>
      <c r="G24" s="15">
        <f>Prehlad!W127</f>
        <v>17.587</v>
      </c>
    </row>
    <row r="25" spans="1:7" ht="10.5">
      <c r="A25" s="11" t="s">
        <v>408</v>
      </c>
      <c r="E25" s="14">
        <f>Prehlad!L137</f>
        <v>0.30741424000000006</v>
      </c>
      <c r="F25" s="15">
        <f>Prehlad!N137</f>
        <v>0</v>
      </c>
      <c r="G25" s="15">
        <f>Prehlad!W137</f>
        <v>154.429</v>
      </c>
    </row>
    <row r="26" spans="1:7" ht="10.5">
      <c r="A26" s="11" t="s">
        <v>424</v>
      </c>
      <c r="E26" s="14">
        <f>Prehlad!L139</f>
        <v>19.020174220000005</v>
      </c>
      <c r="F26" s="15">
        <f>Prehlad!N139</f>
        <v>0</v>
      </c>
      <c r="G26" s="15">
        <f>Prehlad!W139</f>
        <v>661.7529999999999</v>
      </c>
    </row>
    <row r="29" spans="1:7" ht="10.5">
      <c r="A29" s="11" t="s">
        <v>425</v>
      </c>
      <c r="E29" s="14">
        <f>Prehlad!L141</f>
        <v>19.022374220000003</v>
      </c>
      <c r="F29" s="15">
        <f>Prehlad!N141</f>
        <v>0</v>
      </c>
      <c r="G29" s="15">
        <f>Prehlad!W141</f>
        <v>1258.744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27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0.71875" style="55" customWidth="1"/>
    <col min="2" max="2" width="3.7109375" style="55" customWidth="1"/>
    <col min="3" max="3" width="6.8515625" style="55" customWidth="1"/>
    <col min="4" max="6" width="14.00390625" style="55" customWidth="1"/>
    <col min="7" max="7" width="3.8515625" style="55" customWidth="1"/>
    <col min="8" max="8" width="22.7109375" style="55" customWidth="1"/>
    <col min="9" max="9" width="14.00390625" style="55" customWidth="1"/>
    <col min="10" max="10" width="4.28125" style="55" customWidth="1"/>
    <col min="11" max="11" width="19.7109375" style="55" customWidth="1"/>
    <col min="12" max="12" width="9.7109375" style="55" customWidth="1"/>
    <col min="13" max="13" width="14.00390625" style="55" customWidth="1"/>
    <col min="14" max="14" width="0.71875" style="55" customWidth="1"/>
    <col min="15" max="15" width="1.421875" style="55" customWidth="1"/>
    <col min="16" max="23" width="9.140625" style="55" customWidth="1"/>
    <col min="24" max="25" width="5.7109375" style="55" customWidth="1"/>
    <col min="26" max="26" width="6.421875" style="55" customWidth="1"/>
    <col min="27" max="27" width="21.421875" style="55" customWidth="1"/>
    <col min="28" max="28" width="4.28125" style="55" customWidth="1"/>
    <col min="29" max="29" width="8.28125" style="55" customWidth="1"/>
    <col min="30" max="30" width="8.7109375" style="55" customWidth="1"/>
    <col min="31" max="16384" width="9.140625" style="55" customWidth="1"/>
  </cols>
  <sheetData>
    <row r="1" spans="2:30" ht="28.5" customHeight="1">
      <c r="B1" s="56"/>
      <c r="C1" s="56"/>
      <c r="D1" s="56"/>
      <c r="E1" s="56"/>
      <c r="F1" s="56"/>
      <c r="G1" s="56"/>
      <c r="H1" s="57" t="str">
        <f>CONCATENATE(AA2," ",AB2," ",AC2," ",AD2)</f>
        <v>Krycí list rozpočtu v EUR  </v>
      </c>
      <c r="I1" s="56"/>
      <c r="J1" s="56"/>
      <c r="K1" s="56"/>
      <c r="L1" s="56"/>
      <c r="M1" s="56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2:30" ht="18" customHeight="1">
      <c r="B2" s="58" t="s">
        <v>186</v>
      </c>
      <c r="C2" s="59"/>
      <c r="D2" s="59"/>
      <c r="E2" s="59"/>
      <c r="F2" s="59"/>
      <c r="G2" s="60" t="s">
        <v>71</v>
      </c>
      <c r="H2" s="59"/>
      <c r="I2" s="59"/>
      <c r="J2" s="60" t="s">
        <v>72</v>
      </c>
      <c r="K2" s="59"/>
      <c r="L2" s="59"/>
      <c r="M2" s="61"/>
      <c r="Z2" s="17" t="s">
        <v>10</v>
      </c>
      <c r="AA2" s="20" t="s">
        <v>73</v>
      </c>
      <c r="AB2" s="20" t="s">
        <v>12</v>
      </c>
      <c r="AC2" s="20"/>
      <c r="AD2" s="19"/>
    </row>
    <row r="3" spans="2:30" ht="18" customHeight="1">
      <c r="B3" s="62" t="s">
        <v>187</v>
      </c>
      <c r="C3" s="63"/>
      <c r="D3" s="63"/>
      <c r="E3" s="63"/>
      <c r="F3" s="63"/>
      <c r="G3" s="64" t="s">
        <v>188</v>
      </c>
      <c r="H3" s="63"/>
      <c r="I3" s="63"/>
      <c r="J3" s="64" t="s">
        <v>74</v>
      </c>
      <c r="K3" s="63"/>
      <c r="L3" s="63"/>
      <c r="M3" s="65"/>
      <c r="Z3" s="17" t="s">
        <v>14</v>
      </c>
      <c r="AA3" s="20" t="s">
        <v>75</v>
      </c>
      <c r="AB3" s="20" t="s">
        <v>12</v>
      </c>
      <c r="AC3" s="20" t="s">
        <v>16</v>
      </c>
      <c r="AD3" s="19" t="s">
        <v>17</v>
      </c>
    </row>
    <row r="4" spans="2:30" ht="18" customHeight="1">
      <c r="B4" s="66" t="s">
        <v>1</v>
      </c>
      <c r="C4" s="67"/>
      <c r="D4" s="67"/>
      <c r="E4" s="67"/>
      <c r="F4" s="67"/>
      <c r="G4" s="68"/>
      <c r="H4" s="67"/>
      <c r="I4" s="67"/>
      <c r="J4" s="68" t="s">
        <v>76</v>
      </c>
      <c r="K4" s="67" t="s">
        <v>189</v>
      </c>
      <c r="L4" s="67" t="s">
        <v>77</v>
      </c>
      <c r="M4" s="69"/>
      <c r="Z4" s="17" t="s">
        <v>18</v>
      </c>
      <c r="AA4" s="20" t="s">
        <v>78</v>
      </c>
      <c r="AB4" s="20" t="s">
        <v>12</v>
      </c>
      <c r="AC4" s="20"/>
      <c r="AD4" s="19"/>
    </row>
    <row r="5" spans="2:30" ht="18" customHeight="1">
      <c r="B5" s="58" t="s">
        <v>79</v>
      </c>
      <c r="C5" s="59"/>
      <c r="D5" s="59" t="s">
        <v>190</v>
      </c>
      <c r="E5" s="59"/>
      <c r="F5" s="59"/>
      <c r="G5" s="70" t="s">
        <v>191</v>
      </c>
      <c r="H5" s="59"/>
      <c r="I5" s="59"/>
      <c r="J5" s="59" t="s">
        <v>80</v>
      </c>
      <c r="K5" s="59"/>
      <c r="L5" s="59" t="s">
        <v>81</v>
      </c>
      <c r="M5" s="61"/>
      <c r="Z5" s="17" t="s">
        <v>20</v>
      </c>
      <c r="AA5" s="20" t="s">
        <v>75</v>
      </c>
      <c r="AB5" s="20" t="s">
        <v>12</v>
      </c>
      <c r="AC5" s="20" t="s">
        <v>16</v>
      </c>
      <c r="AD5" s="19" t="s">
        <v>17</v>
      </c>
    </row>
    <row r="6" spans="2:13" ht="18" customHeight="1">
      <c r="B6" s="62" t="s">
        <v>82</v>
      </c>
      <c r="C6" s="63"/>
      <c r="D6" s="63"/>
      <c r="E6" s="63"/>
      <c r="F6" s="63"/>
      <c r="G6" s="71"/>
      <c r="H6" s="63"/>
      <c r="I6" s="63"/>
      <c r="J6" s="63" t="s">
        <v>80</v>
      </c>
      <c r="K6" s="63"/>
      <c r="L6" s="63" t="s">
        <v>81</v>
      </c>
      <c r="M6" s="65"/>
    </row>
    <row r="7" spans="2:13" ht="18" customHeight="1">
      <c r="B7" s="66" t="s">
        <v>83</v>
      </c>
      <c r="C7" s="67"/>
      <c r="D7" s="67"/>
      <c r="E7" s="67"/>
      <c r="F7" s="67"/>
      <c r="G7" s="72"/>
      <c r="H7" s="67"/>
      <c r="I7" s="67"/>
      <c r="J7" s="67" t="s">
        <v>80</v>
      </c>
      <c r="K7" s="67"/>
      <c r="L7" s="67" t="s">
        <v>81</v>
      </c>
      <c r="M7" s="69"/>
    </row>
    <row r="8" spans="2:13" ht="18" customHeight="1">
      <c r="B8" s="73"/>
      <c r="C8" s="74"/>
      <c r="D8" s="75"/>
      <c r="E8" s="76"/>
      <c r="F8" s="77">
        <f>IF(B8&lt;&gt;0,ROUND($M$26/B8,0),0)</f>
        <v>0</v>
      </c>
      <c r="G8" s="70"/>
      <c r="H8" s="74"/>
      <c r="I8" s="77">
        <f>IF(G8&lt;&gt;0,ROUND($M$26/G8,0),0)</f>
        <v>0</v>
      </c>
      <c r="J8" s="60"/>
      <c r="K8" s="74"/>
      <c r="L8" s="76"/>
      <c r="M8" s="78">
        <f>IF(J8&lt;&gt;0,ROUND($M$26/J8,0),0)</f>
        <v>0</v>
      </c>
    </row>
    <row r="9" spans="2:13" ht="18" customHeight="1">
      <c r="B9" s="79"/>
      <c r="C9" s="80"/>
      <c r="D9" s="81"/>
      <c r="E9" s="82"/>
      <c r="F9" s="83">
        <f>IF(B9&lt;&gt;0,ROUND($M$26/B9,0),0)</f>
        <v>0</v>
      </c>
      <c r="G9" s="84"/>
      <c r="H9" s="80"/>
      <c r="I9" s="83">
        <f>IF(G9&lt;&gt;0,ROUND($M$26/G9,0),0)</f>
        <v>0</v>
      </c>
      <c r="J9" s="84"/>
      <c r="K9" s="80"/>
      <c r="L9" s="82"/>
      <c r="M9" s="85">
        <f>IF(J9&lt;&gt;0,ROUND($M$26/J9,0),0)</f>
        <v>0</v>
      </c>
    </row>
    <row r="10" spans="2:13" ht="18" customHeight="1">
      <c r="B10" s="86" t="s">
        <v>84</v>
      </c>
      <c r="C10" s="87" t="s">
        <v>85</v>
      </c>
      <c r="D10" s="88" t="s">
        <v>28</v>
      </c>
      <c r="E10" s="88" t="s">
        <v>86</v>
      </c>
      <c r="F10" s="89" t="s">
        <v>87</v>
      </c>
      <c r="G10" s="86" t="s">
        <v>88</v>
      </c>
      <c r="H10" s="178" t="s">
        <v>89</v>
      </c>
      <c r="I10" s="178"/>
      <c r="J10" s="86" t="s">
        <v>90</v>
      </c>
      <c r="K10" s="178" t="s">
        <v>91</v>
      </c>
      <c r="L10" s="178"/>
      <c r="M10" s="178"/>
    </row>
    <row r="11" spans="2:13" ht="18" customHeight="1">
      <c r="B11" s="90">
        <v>1</v>
      </c>
      <c r="C11" s="91" t="s">
        <v>92</v>
      </c>
      <c r="D11" s="155"/>
      <c r="E11" s="155"/>
      <c r="F11" s="156">
        <f>D11+E11</f>
        <v>0</v>
      </c>
      <c r="G11" s="90">
        <v>6</v>
      </c>
      <c r="H11" s="91" t="s">
        <v>192</v>
      </c>
      <c r="I11" s="156">
        <v>0</v>
      </c>
      <c r="J11" s="90">
        <v>11</v>
      </c>
      <c r="K11" s="92" t="s">
        <v>195</v>
      </c>
      <c r="L11" s="93">
        <v>0</v>
      </c>
      <c r="M11" s="156">
        <f>ROUND(((D11+E11+D12+E12+D13)*L11),2)</f>
        <v>0</v>
      </c>
    </row>
    <row r="12" spans="2:13" ht="18" customHeight="1">
      <c r="B12" s="94">
        <v>2</v>
      </c>
      <c r="C12" s="95" t="s">
        <v>93</v>
      </c>
      <c r="D12" s="157"/>
      <c r="E12" s="157"/>
      <c r="F12" s="156">
        <f>D12+E12</f>
        <v>0</v>
      </c>
      <c r="G12" s="94">
        <v>7</v>
      </c>
      <c r="H12" s="95" t="s">
        <v>193</v>
      </c>
      <c r="I12" s="158">
        <v>0</v>
      </c>
      <c r="J12" s="94">
        <v>12</v>
      </c>
      <c r="K12" s="96" t="s">
        <v>196</v>
      </c>
      <c r="L12" s="97">
        <v>0</v>
      </c>
      <c r="M12" s="158">
        <f>ROUND(((D11+E11+D12+E12+D13)*L12),2)</f>
        <v>0</v>
      </c>
    </row>
    <row r="13" spans="2:13" ht="18" customHeight="1">
      <c r="B13" s="94">
        <v>3</v>
      </c>
      <c r="C13" s="95" t="s">
        <v>94</v>
      </c>
      <c r="D13" s="157"/>
      <c r="E13" s="157"/>
      <c r="F13" s="156">
        <f>D13+E13</f>
        <v>0</v>
      </c>
      <c r="G13" s="94">
        <v>8</v>
      </c>
      <c r="H13" s="95" t="s">
        <v>194</v>
      </c>
      <c r="I13" s="158">
        <v>0</v>
      </c>
      <c r="J13" s="94">
        <v>13</v>
      </c>
      <c r="K13" s="96" t="s">
        <v>197</v>
      </c>
      <c r="L13" s="97">
        <v>0</v>
      </c>
      <c r="M13" s="158">
        <f>ROUND(((D11+E11+D12+E12+D13)*L13),2)</f>
        <v>0</v>
      </c>
    </row>
    <row r="14" spans="2:13" ht="18" customHeight="1">
      <c r="B14" s="94">
        <v>4</v>
      </c>
      <c r="C14" s="95" t="s">
        <v>95</v>
      </c>
      <c r="D14" s="157"/>
      <c r="E14" s="157"/>
      <c r="F14" s="159">
        <f>D14+E14</f>
        <v>0</v>
      </c>
      <c r="G14" s="94">
        <v>9</v>
      </c>
      <c r="H14" s="95" t="s">
        <v>1</v>
      </c>
      <c r="I14" s="158">
        <v>0</v>
      </c>
      <c r="J14" s="94">
        <v>14</v>
      </c>
      <c r="K14" s="96" t="s">
        <v>1</v>
      </c>
      <c r="L14" s="97">
        <v>0</v>
      </c>
      <c r="M14" s="158">
        <f>ROUND(((D11+E11+D12+E12+D13+E13)*L14),2)</f>
        <v>0</v>
      </c>
    </row>
    <row r="15" spans="2:13" ht="18" customHeight="1">
      <c r="B15" s="98">
        <v>5</v>
      </c>
      <c r="C15" s="99" t="s">
        <v>96</v>
      </c>
      <c r="D15" s="160"/>
      <c r="E15" s="161"/>
      <c r="F15" s="162">
        <f>SUM(F11:F14)</f>
        <v>0</v>
      </c>
      <c r="G15" s="100">
        <v>10</v>
      </c>
      <c r="H15" s="101" t="s">
        <v>97</v>
      </c>
      <c r="I15" s="162">
        <f>SUM(I11:I14)</f>
        <v>0</v>
      </c>
      <c r="J15" s="98">
        <v>15</v>
      </c>
      <c r="K15" s="102"/>
      <c r="L15" s="103" t="s">
        <v>98</v>
      </c>
      <c r="M15" s="162">
        <f>SUM(M11:M14)</f>
        <v>0</v>
      </c>
    </row>
    <row r="16" spans="2:13" ht="18" customHeight="1">
      <c r="B16" s="179" t="s">
        <v>99</v>
      </c>
      <c r="C16" s="179"/>
      <c r="D16" s="179"/>
      <c r="E16" s="179"/>
      <c r="F16" s="104"/>
      <c r="G16" s="180" t="s">
        <v>100</v>
      </c>
      <c r="H16" s="180"/>
      <c r="I16" s="180"/>
      <c r="J16" s="86" t="s">
        <v>101</v>
      </c>
      <c r="K16" s="178" t="s">
        <v>102</v>
      </c>
      <c r="L16" s="178"/>
      <c r="M16" s="178"/>
    </row>
    <row r="17" spans="2:13" ht="18" customHeight="1">
      <c r="B17" s="105"/>
      <c r="C17" s="106" t="s">
        <v>103</v>
      </c>
      <c r="D17" s="106"/>
      <c r="E17" s="106" t="s">
        <v>104</v>
      </c>
      <c r="F17" s="107"/>
      <c r="G17" s="105"/>
      <c r="H17" s="108"/>
      <c r="I17" s="109"/>
      <c r="J17" s="94">
        <v>16</v>
      </c>
      <c r="K17" s="96" t="s">
        <v>105</v>
      </c>
      <c r="L17" s="110"/>
      <c r="M17" s="158">
        <v>0</v>
      </c>
    </row>
    <row r="18" spans="2:13" ht="18" customHeight="1">
      <c r="B18" s="111"/>
      <c r="C18" s="108" t="s">
        <v>106</v>
      </c>
      <c r="D18" s="108"/>
      <c r="E18" s="108"/>
      <c r="F18" s="112"/>
      <c r="G18" s="111"/>
      <c r="H18" s="108" t="s">
        <v>103</v>
      </c>
      <c r="I18" s="109"/>
      <c r="J18" s="94">
        <v>17</v>
      </c>
      <c r="K18" s="96" t="s">
        <v>198</v>
      </c>
      <c r="L18" s="110"/>
      <c r="M18" s="158">
        <v>0</v>
      </c>
    </row>
    <row r="19" spans="2:13" ht="18" customHeight="1">
      <c r="B19" s="111"/>
      <c r="C19" s="108"/>
      <c r="D19" s="108"/>
      <c r="E19" s="108"/>
      <c r="F19" s="112"/>
      <c r="G19" s="111"/>
      <c r="H19" s="113"/>
      <c r="I19" s="109"/>
      <c r="J19" s="94">
        <v>18</v>
      </c>
      <c r="K19" s="96" t="s">
        <v>199</v>
      </c>
      <c r="L19" s="110"/>
      <c r="M19" s="158">
        <v>0</v>
      </c>
    </row>
    <row r="20" spans="2:13" ht="18" customHeight="1">
      <c r="B20" s="111"/>
      <c r="C20" s="108"/>
      <c r="D20" s="108"/>
      <c r="E20" s="108"/>
      <c r="F20" s="112"/>
      <c r="G20" s="111"/>
      <c r="H20" s="106" t="s">
        <v>104</v>
      </c>
      <c r="I20" s="109"/>
      <c r="J20" s="94">
        <v>19</v>
      </c>
      <c r="K20" s="96" t="s">
        <v>1</v>
      </c>
      <c r="L20" s="110"/>
      <c r="M20" s="158">
        <v>0</v>
      </c>
    </row>
    <row r="21" spans="2:13" ht="18" customHeight="1">
      <c r="B21" s="105"/>
      <c r="C21" s="108"/>
      <c r="D21" s="108"/>
      <c r="E21" s="108"/>
      <c r="F21" s="108"/>
      <c r="G21" s="105"/>
      <c r="H21" s="108" t="s">
        <v>106</v>
      </c>
      <c r="I21" s="109"/>
      <c r="J21" s="98">
        <v>20</v>
      </c>
      <c r="K21" s="102"/>
      <c r="L21" s="103" t="s">
        <v>107</v>
      </c>
      <c r="M21" s="162">
        <f>SUM(M17:M20)</f>
        <v>0</v>
      </c>
    </row>
    <row r="22" spans="2:13" ht="18" customHeight="1">
      <c r="B22" s="179" t="s">
        <v>108</v>
      </c>
      <c r="C22" s="179"/>
      <c r="D22" s="179"/>
      <c r="E22" s="179"/>
      <c r="F22" s="104"/>
      <c r="G22" s="105"/>
      <c r="H22" s="108"/>
      <c r="I22" s="109"/>
      <c r="J22" s="86" t="s">
        <v>109</v>
      </c>
      <c r="K22" s="178" t="s">
        <v>110</v>
      </c>
      <c r="L22" s="178"/>
      <c r="M22" s="178"/>
    </row>
    <row r="23" spans="2:13" ht="18" customHeight="1">
      <c r="B23" s="105"/>
      <c r="C23" s="106" t="s">
        <v>103</v>
      </c>
      <c r="D23" s="106"/>
      <c r="E23" s="106" t="s">
        <v>104</v>
      </c>
      <c r="F23" s="107"/>
      <c r="G23" s="105"/>
      <c r="H23" s="108"/>
      <c r="I23" s="109"/>
      <c r="J23" s="90">
        <v>21</v>
      </c>
      <c r="K23" s="92"/>
      <c r="L23" s="114" t="s">
        <v>111</v>
      </c>
      <c r="M23" s="156">
        <f>ROUND(F15,2)+I15+M15+M21</f>
        <v>0</v>
      </c>
    </row>
    <row r="24" spans="2:13" ht="18" customHeight="1">
      <c r="B24" s="111"/>
      <c r="C24" s="108" t="s">
        <v>106</v>
      </c>
      <c r="D24" s="108"/>
      <c r="E24" s="108"/>
      <c r="F24" s="112"/>
      <c r="G24" s="105"/>
      <c r="H24" s="108"/>
      <c r="I24" s="109"/>
      <c r="J24" s="94">
        <v>22</v>
      </c>
      <c r="K24" s="96" t="s">
        <v>200</v>
      </c>
      <c r="L24" s="163">
        <f>M23-L25</f>
        <v>0</v>
      </c>
      <c r="M24" s="158">
        <f>ROUND((L24*20)/100,2)</f>
        <v>0</v>
      </c>
    </row>
    <row r="25" spans="2:13" ht="18" customHeight="1">
      <c r="B25" s="111"/>
      <c r="C25" s="108"/>
      <c r="D25" s="108"/>
      <c r="E25" s="108"/>
      <c r="F25" s="112"/>
      <c r="G25" s="105"/>
      <c r="H25" s="108"/>
      <c r="I25" s="109"/>
      <c r="J25" s="94">
        <v>23</v>
      </c>
      <c r="K25" s="96" t="s">
        <v>201</v>
      </c>
      <c r="L25" s="163">
        <f>SUMIF(Prehlad!O11:O9999,0,Prehlad!J11:J9999)</f>
        <v>0</v>
      </c>
      <c r="M25" s="158">
        <f>ROUND((L25*0)/100,1)</f>
        <v>0</v>
      </c>
    </row>
    <row r="26" spans="2:13" ht="18" customHeight="1">
      <c r="B26" s="111"/>
      <c r="C26" s="108"/>
      <c r="D26" s="108"/>
      <c r="E26" s="108"/>
      <c r="F26" s="112"/>
      <c r="G26" s="105"/>
      <c r="H26" s="108"/>
      <c r="I26" s="109"/>
      <c r="J26" s="98">
        <v>24</v>
      </c>
      <c r="K26" s="102"/>
      <c r="L26" s="103" t="s">
        <v>112</v>
      </c>
      <c r="M26" s="162">
        <f>M23+M24+M25</f>
        <v>0</v>
      </c>
    </row>
    <row r="27" spans="2:13" ht="16.5" customHeight="1">
      <c r="B27" s="115"/>
      <c r="C27" s="116"/>
      <c r="D27" s="116"/>
      <c r="E27" s="116"/>
      <c r="F27" s="116"/>
      <c r="G27" s="115"/>
      <c r="H27" s="116"/>
      <c r="I27" s="117"/>
      <c r="J27" s="118" t="s">
        <v>113</v>
      </c>
      <c r="K27" s="119" t="s">
        <v>202</v>
      </c>
      <c r="L27" s="120"/>
      <c r="M27" s="121">
        <v>0</v>
      </c>
    </row>
    <row r="28" ht="14.25" customHeight="1"/>
    <row r="29" ht="2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888888888888889" top="0.3541666666666667" bottom="0.43263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140625" style="122" customWidth="1"/>
    <col min="2" max="2" width="29.140625" style="122" customWidth="1"/>
    <col min="3" max="3" width="9.28125" style="122" customWidth="1"/>
    <col min="4" max="4" width="33.7109375" style="122" customWidth="1"/>
    <col min="5" max="16384" width="9.00390625" style="122" customWidth="1"/>
  </cols>
  <sheetData>
    <row r="1" spans="1:4" ht="12.75" customHeight="1">
      <c r="A1" s="123" t="s">
        <v>114</v>
      </c>
      <c r="B1" s="124" t="s">
        <v>115</v>
      </c>
      <c r="C1" s="181" t="s">
        <v>116</v>
      </c>
      <c r="D1" s="181"/>
    </row>
    <row r="2" spans="1:4" ht="27.75">
      <c r="A2" s="123"/>
      <c r="B2" s="124"/>
      <c r="C2" s="125" t="s">
        <v>117</v>
      </c>
      <c r="D2" s="126" t="s">
        <v>118</v>
      </c>
    </row>
    <row r="3" spans="1:4" ht="12.75">
      <c r="A3" s="127" t="s">
        <v>119</v>
      </c>
      <c r="B3" s="128" t="s">
        <v>120</v>
      </c>
      <c r="C3" s="129" t="s">
        <v>121</v>
      </c>
      <c r="D3" s="130"/>
    </row>
    <row r="4" spans="1:4" ht="12.75">
      <c r="A4" s="131"/>
      <c r="B4" s="132"/>
      <c r="C4" s="133"/>
      <c r="D4" s="134"/>
    </row>
    <row r="5" spans="1:4" ht="12.75">
      <c r="A5" s="127" t="s">
        <v>122</v>
      </c>
      <c r="B5" s="128" t="s">
        <v>123</v>
      </c>
      <c r="C5" s="129" t="s">
        <v>121</v>
      </c>
      <c r="D5" s="135" t="s">
        <v>124</v>
      </c>
    </row>
    <row r="6" spans="1:4" ht="12.75">
      <c r="A6" s="127"/>
      <c r="B6" s="128"/>
      <c r="C6" s="136"/>
      <c r="D6" s="135" t="s">
        <v>125</v>
      </c>
    </row>
    <row r="7" spans="1:4" ht="12.75">
      <c r="A7" s="127"/>
      <c r="B7" s="128"/>
      <c r="C7" s="136"/>
      <c r="D7" s="135" t="s">
        <v>126</v>
      </c>
    </row>
    <row r="8" spans="1:4" ht="12.75">
      <c r="A8" s="127"/>
      <c r="B8" s="128"/>
      <c r="C8" s="136"/>
      <c r="D8" s="135" t="s">
        <v>127</v>
      </c>
    </row>
    <row r="9" spans="1:4" ht="12.75">
      <c r="A9" s="127"/>
      <c r="B9" s="128"/>
      <c r="C9" s="136"/>
      <c r="D9" s="135" t="s">
        <v>128</v>
      </c>
    </row>
    <row r="10" spans="1:4" ht="12.75">
      <c r="A10" s="127"/>
      <c r="B10" s="128"/>
      <c r="C10" s="136"/>
      <c r="D10" s="135" t="s">
        <v>129</v>
      </c>
    </row>
    <row r="11" spans="1:4" ht="12.75">
      <c r="A11" s="131"/>
      <c r="B11" s="132"/>
      <c r="C11" s="133"/>
      <c r="D11" s="137" t="s">
        <v>130</v>
      </c>
    </row>
    <row r="12" spans="1:4" ht="12.75">
      <c r="A12" s="127" t="s">
        <v>131</v>
      </c>
      <c r="B12" s="128" t="s">
        <v>132</v>
      </c>
      <c r="C12" s="129" t="s">
        <v>121</v>
      </c>
      <c r="D12" s="130"/>
    </row>
    <row r="13" spans="1:4" ht="12.75">
      <c r="A13" s="131"/>
      <c r="B13" s="132"/>
      <c r="C13" s="133"/>
      <c r="D13" s="134"/>
    </row>
    <row r="14" spans="1:4" ht="12.75" customHeight="1">
      <c r="A14" s="138" t="s">
        <v>133</v>
      </c>
      <c r="B14" s="128" t="s">
        <v>134</v>
      </c>
      <c r="C14" s="129" t="s">
        <v>121</v>
      </c>
      <c r="D14" s="130"/>
    </row>
    <row r="15" spans="1:4" ht="12.75">
      <c r="A15" s="131"/>
      <c r="B15" s="132"/>
      <c r="C15" s="133"/>
      <c r="D15" s="134"/>
    </row>
    <row r="16" spans="1:4" ht="12.75">
      <c r="A16" s="127" t="s">
        <v>135</v>
      </c>
      <c r="B16" s="128" t="s">
        <v>136</v>
      </c>
      <c r="C16" s="129" t="s">
        <v>121</v>
      </c>
      <c r="D16" s="130" t="s">
        <v>137</v>
      </c>
    </row>
    <row r="17" spans="1:4" ht="12.75">
      <c r="A17" s="131"/>
      <c r="B17" s="132"/>
      <c r="C17" s="133"/>
      <c r="D17" s="134"/>
    </row>
    <row r="18" spans="1:4" ht="12.75">
      <c r="A18" s="127" t="s">
        <v>138</v>
      </c>
      <c r="B18" s="128" t="s">
        <v>139</v>
      </c>
      <c r="C18" s="129" t="s">
        <v>121</v>
      </c>
      <c r="D18" s="130"/>
    </row>
    <row r="19" spans="1:4" ht="12.75">
      <c r="A19" s="131"/>
      <c r="B19" s="132"/>
      <c r="C19" s="133"/>
      <c r="D19" s="134"/>
    </row>
    <row r="20" spans="1:4" ht="12.75">
      <c r="A20" s="127" t="s">
        <v>140</v>
      </c>
      <c r="B20" s="128" t="s">
        <v>136</v>
      </c>
      <c r="C20" s="129" t="s">
        <v>121</v>
      </c>
      <c r="D20" s="130" t="s">
        <v>141</v>
      </c>
    </row>
    <row r="21" spans="1:4" ht="12.75">
      <c r="A21" s="131"/>
      <c r="B21" s="132"/>
      <c r="C21" s="133"/>
      <c r="D21" s="134"/>
    </row>
    <row r="22" spans="1:4" ht="12.75">
      <c r="A22" s="127" t="s">
        <v>142</v>
      </c>
      <c r="B22" s="128"/>
      <c r="C22" s="136" t="s">
        <v>143</v>
      </c>
      <c r="D22" s="130" t="s">
        <v>144</v>
      </c>
    </row>
    <row r="23" spans="1:4" ht="12.75">
      <c r="A23" s="131"/>
      <c r="B23" s="132"/>
      <c r="C23" s="133"/>
      <c r="D23" s="134"/>
    </row>
    <row r="24" spans="1:4" ht="12.75">
      <c r="A24" s="127" t="s">
        <v>145</v>
      </c>
      <c r="B24" s="128"/>
      <c r="C24" s="136" t="s">
        <v>143</v>
      </c>
      <c r="D24" s="130" t="s">
        <v>144</v>
      </c>
    </row>
    <row r="25" spans="1:4" ht="12.75">
      <c r="A25" s="131"/>
      <c r="B25" s="132"/>
      <c r="C25" s="133"/>
      <c r="D25" s="134"/>
    </row>
    <row r="26" spans="1:4" ht="12.75">
      <c r="A26" s="127" t="s">
        <v>146</v>
      </c>
      <c r="B26" s="128"/>
      <c r="C26" s="136" t="s">
        <v>143</v>
      </c>
      <c r="D26" s="130" t="s">
        <v>144</v>
      </c>
    </row>
    <row r="27" spans="1:4" ht="12.75">
      <c r="A27" s="131"/>
      <c r="B27" s="132"/>
      <c r="C27" s="133"/>
      <c r="D27" s="134"/>
    </row>
    <row r="28" spans="1:4" ht="12.75">
      <c r="A28" s="127" t="s">
        <v>147</v>
      </c>
      <c r="B28" s="128" t="s">
        <v>148</v>
      </c>
      <c r="C28" s="136" t="s">
        <v>143</v>
      </c>
      <c r="D28" s="130" t="s">
        <v>149</v>
      </c>
    </row>
    <row r="29" spans="1:4" ht="12.75">
      <c r="A29" s="131"/>
      <c r="B29" s="132"/>
      <c r="C29" s="133"/>
      <c r="D29" s="134"/>
    </row>
    <row r="30" spans="1:4" ht="12.75">
      <c r="A30" s="127" t="s">
        <v>150</v>
      </c>
      <c r="B30" s="128"/>
      <c r="C30" s="136" t="s">
        <v>143</v>
      </c>
      <c r="D30" s="130" t="s">
        <v>144</v>
      </c>
    </row>
    <row r="31" spans="1:4" ht="12.75">
      <c r="A31" s="131"/>
      <c r="B31" s="132"/>
      <c r="C31" s="133"/>
      <c r="D31" s="134"/>
    </row>
    <row r="32" spans="1:4" ht="12.75">
      <c r="A32" s="127" t="s">
        <v>151</v>
      </c>
      <c r="B32" s="128" t="s">
        <v>152</v>
      </c>
      <c r="C32" s="136" t="s">
        <v>143</v>
      </c>
      <c r="D32" s="130" t="s">
        <v>153</v>
      </c>
    </row>
    <row r="33" spans="1:4" ht="12.75">
      <c r="A33" s="131"/>
      <c r="B33" s="132"/>
      <c r="C33" s="133"/>
      <c r="D33" s="134"/>
    </row>
    <row r="34" spans="1:4" ht="12.75">
      <c r="A34" s="127" t="s">
        <v>154</v>
      </c>
      <c r="B34" s="128"/>
      <c r="C34" s="136" t="s">
        <v>143</v>
      </c>
      <c r="D34" s="130" t="s">
        <v>144</v>
      </c>
    </row>
    <row r="35" spans="1:4" ht="12.75">
      <c r="A35" s="131"/>
      <c r="B35" s="132"/>
      <c r="C35" s="133"/>
      <c r="D35" s="134"/>
    </row>
    <row r="36" spans="1:4" ht="12.75">
      <c r="A36" s="127" t="s">
        <v>155</v>
      </c>
      <c r="B36" s="128"/>
      <c r="C36" s="136" t="s">
        <v>143</v>
      </c>
      <c r="D36" s="130" t="s">
        <v>144</v>
      </c>
    </row>
    <row r="37" spans="1:4" ht="12.75">
      <c r="A37" s="131"/>
      <c r="B37" s="132"/>
      <c r="C37" s="133"/>
      <c r="D37" s="134"/>
    </row>
    <row r="38" spans="1:4" ht="12.75">
      <c r="A38" s="127" t="s">
        <v>156</v>
      </c>
      <c r="B38" s="128" t="s">
        <v>157</v>
      </c>
      <c r="C38" s="136" t="s">
        <v>143</v>
      </c>
      <c r="D38" s="130"/>
    </row>
    <row r="39" spans="1:4" ht="12.75">
      <c r="A39" s="131"/>
      <c r="B39" s="132"/>
      <c r="C39" s="133"/>
      <c r="D39" s="134"/>
    </row>
    <row r="40" spans="1:4" ht="12.75">
      <c r="A40" s="127" t="s">
        <v>158</v>
      </c>
      <c r="B40" s="128"/>
      <c r="C40" s="136" t="s">
        <v>143</v>
      </c>
      <c r="D40" s="130" t="s">
        <v>144</v>
      </c>
    </row>
    <row r="41" spans="1:4" ht="12.75">
      <c r="A41" s="131"/>
      <c r="B41" s="132"/>
      <c r="C41" s="133"/>
      <c r="D41" s="134"/>
    </row>
    <row r="42" spans="1:4" ht="12.75">
      <c r="A42" s="127" t="s">
        <v>159</v>
      </c>
      <c r="B42" s="128"/>
      <c r="C42" s="136" t="s">
        <v>143</v>
      </c>
      <c r="D42" s="130" t="s">
        <v>144</v>
      </c>
    </row>
    <row r="43" spans="1:4" ht="12.75">
      <c r="A43" s="131"/>
      <c r="B43" s="132"/>
      <c r="C43" s="133"/>
      <c r="D43" s="134"/>
    </row>
    <row r="44" spans="1:4" ht="12.75">
      <c r="A44" s="127" t="s">
        <v>160</v>
      </c>
      <c r="B44" s="128"/>
      <c r="C44" s="136" t="s">
        <v>143</v>
      </c>
      <c r="D44" s="130" t="s">
        <v>144</v>
      </c>
    </row>
    <row r="45" spans="1:4" ht="12.75">
      <c r="A45" s="131"/>
      <c r="B45" s="132"/>
      <c r="C45" s="133"/>
      <c r="D45" s="134"/>
    </row>
    <row r="46" spans="1:4" ht="12.75" customHeight="1">
      <c r="A46" s="127" t="s">
        <v>161</v>
      </c>
      <c r="B46" s="128"/>
      <c r="C46" s="136" t="s">
        <v>143</v>
      </c>
      <c r="D46" s="130" t="s">
        <v>144</v>
      </c>
    </row>
    <row r="47" spans="1:4" ht="12.75">
      <c r="A47" s="131"/>
      <c r="B47" s="132"/>
      <c r="C47" s="133"/>
      <c r="D47" s="134"/>
    </row>
    <row r="48" spans="1:4" ht="12.75">
      <c r="A48" s="127" t="s">
        <v>162</v>
      </c>
      <c r="B48" s="128"/>
      <c r="C48" s="136" t="s">
        <v>143</v>
      </c>
      <c r="D48" s="130" t="s">
        <v>144</v>
      </c>
    </row>
    <row r="49" spans="1:4" ht="12.75">
      <c r="A49" s="131"/>
      <c r="B49" s="132"/>
      <c r="C49" s="133"/>
      <c r="D49" s="134"/>
    </row>
    <row r="50" spans="1:4" ht="12.75" customHeight="1">
      <c r="A50" s="139" t="s">
        <v>163</v>
      </c>
      <c r="B50" s="140" t="s">
        <v>164</v>
      </c>
      <c r="C50" s="140" t="s">
        <v>143</v>
      </c>
      <c r="D50" s="141" t="s">
        <v>165</v>
      </c>
    </row>
    <row r="51" spans="1:4" ht="12.75" customHeight="1">
      <c r="A51" s="139"/>
      <c r="B51" s="142"/>
      <c r="C51" s="140"/>
      <c r="D51" s="143" t="s">
        <v>166</v>
      </c>
    </row>
    <row r="52" spans="1:4" ht="12.75" customHeight="1">
      <c r="A52" s="139"/>
      <c r="B52" s="142"/>
      <c r="C52" s="140"/>
      <c r="D52" s="143" t="s">
        <v>167</v>
      </c>
    </row>
    <row r="53" spans="1:4" ht="12.75" customHeight="1">
      <c r="A53" s="131"/>
      <c r="B53" s="132"/>
      <c r="C53" s="133"/>
      <c r="D53" s="144" t="s">
        <v>168</v>
      </c>
    </row>
    <row r="54" spans="1:4" ht="12.75">
      <c r="A54" s="127" t="s">
        <v>169</v>
      </c>
      <c r="B54" s="128"/>
      <c r="C54" s="136" t="s">
        <v>143</v>
      </c>
      <c r="D54" s="130" t="s">
        <v>144</v>
      </c>
    </row>
    <row r="55" spans="1:4" ht="12.75">
      <c r="A55" s="131"/>
      <c r="B55" s="132"/>
      <c r="C55" s="133"/>
      <c r="D55" s="134"/>
    </row>
    <row r="56" spans="1:4" ht="12.75">
      <c r="A56" s="127" t="s">
        <v>170</v>
      </c>
      <c r="B56" s="128" t="s">
        <v>157</v>
      </c>
      <c r="C56" s="136" t="s">
        <v>143</v>
      </c>
      <c r="D56" s="130" t="s">
        <v>171</v>
      </c>
    </row>
    <row r="57" spans="1:4" ht="12.75">
      <c r="A57" s="131"/>
      <c r="B57" s="132"/>
      <c r="C57" s="133"/>
      <c r="D57" s="134"/>
    </row>
    <row r="58" spans="1:4" ht="12.75">
      <c r="A58" s="127" t="s">
        <v>172</v>
      </c>
      <c r="B58" s="128" t="s">
        <v>132</v>
      </c>
      <c r="C58" s="136" t="s">
        <v>143</v>
      </c>
      <c r="D58" s="130" t="s">
        <v>144</v>
      </c>
    </row>
    <row r="59" spans="1:4" ht="12.75">
      <c r="A59" s="131"/>
      <c r="B59" s="132"/>
      <c r="C59" s="133"/>
      <c r="D59" s="134"/>
    </row>
    <row r="60" spans="1:4" ht="12.75">
      <c r="A60" s="127" t="s">
        <v>173</v>
      </c>
      <c r="B60" s="128" t="s">
        <v>174</v>
      </c>
      <c r="C60" s="136" t="s">
        <v>143</v>
      </c>
      <c r="D60" s="130"/>
    </row>
    <row r="61" spans="1:4" ht="12.75">
      <c r="A61" s="131"/>
      <c r="B61" s="132"/>
      <c r="C61" s="133"/>
      <c r="D61" s="134"/>
    </row>
    <row r="62" spans="1:4" ht="12.75">
      <c r="A62" s="127" t="s">
        <v>175</v>
      </c>
      <c r="B62" s="128" t="s">
        <v>157</v>
      </c>
      <c r="C62" s="136" t="s">
        <v>143</v>
      </c>
      <c r="D62" s="130"/>
    </row>
    <row r="63" spans="1:4" ht="12.75">
      <c r="A63" s="131"/>
      <c r="B63" s="132"/>
      <c r="C63" s="133"/>
      <c r="D63" s="134"/>
    </row>
    <row r="64" spans="1:4" ht="25.5" customHeight="1">
      <c r="A64" s="145" t="s">
        <v>176</v>
      </c>
      <c r="B64" s="146" t="s">
        <v>177</v>
      </c>
      <c r="C64" s="146" t="s">
        <v>143</v>
      </c>
      <c r="D64" s="147" t="s">
        <v>178</v>
      </c>
    </row>
    <row r="65" spans="1:4" ht="12.75">
      <c r="A65" s="148"/>
      <c r="B65" s="149"/>
      <c r="C65" s="150"/>
      <c r="D65" s="151"/>
    </row>
    <row r="66" spans="1:4" ht="0.75" customHeight="1">
      <c r="A66" s="152"/>
      <c r="B66" s="153"/>
      <c r="C66" s="153"/>
      <c r="D66" s="154"/>
    </row>
  </sheetData>
  <sheetProtection selectLockedCells="1" selectUnlockedCells="1"/>
  <mergeCells count="1">
    <mergeCell ref="C1:D1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Používateľ balíka Microsoft Office</cp:lastModifiedBy>
  <cp:lastPrinted>2019-05-20T14:23:06Z</cp:lastPrinted>
  <dcterms:created xsi:type="dcterms:W3CDTF">1999-04-06T07:39:00Z</dcterms:created>
  <dcterms:modified xsi:type="dcterms:W3CDTF">2019-09-18T07:58:15Z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1033-11.2.0.8339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